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105" activeTab="2"/>
  </bookViews>
  <sheets>
    <sheet name="Explanation" sheetId="1" r:id="rId1"/>
    <sheet name="Instructions" sheetId="2" r:id="rId2"/>
    <sheet name="Budget Monitoring Report" sheetId="3" r:id="rId3"/>
    <sheet name="cost centre pasted" sheetId="4" r:id="rId4"/>
  </sheets>
  <definedNames>
    <definedName name="_msoanchor_1" localSheetId="2">'Budget Monitoring Report'!#REF!</definedName>
    <definedName name="_msocom_1" localSheetId="2">'Budget Monitoring Report'!#REF!</definedName>
  </definedNames>
  <calcPr fullCalcOnLoad="1"/>
</workbook>
</file>

<file path=xl/sharedStrings.xml><?xml version="1.0" encoding="utf-8"?>
<sst xmlns="http://schemas.openxmlformats.org/spreadsheetml/2006/main" count="187" uniqueCount="171">
  <si>
    <t>Cost Code</t>
  </si>
  <si>
    <t>Description</t>
  </si>
  <si>
    <t>Projected Year End Balance</t>
  </si>
  <si>
    <t>101</t>
  </si>
  <si>
    <t>Teaching Staff</t>
  </si>
  <si>
    <t>102</t>
  </si>
  <si>
    <t>103</t>
  </si>
  <si>
    <t>104</t>
  </si>
  <si>
    <t>Education Support Staff</t>
  </si>
  <si>
    <t>105</t>
  </si>
  <si>
    <t>Premises Related Staff</t>
  </si>
  <si>
    <t>106</t>
  </si>
  <si>
    <t>Other Staff</t>
  </si>
  <si>
    <t>201</t>
  </si>
  <si>
    <t>Other Employee Costs</t>
  </si>
  <si>
    <t>301</t>
  </si>
  <si>
    <t>303</t>
  </si>
  <si>
    <t>Grounds</t>
  </si>
  <si>
    <t>304</t>
  </si>
  <si>
    <t>Energy</t>
  </si>
  <si>
    <t>305</t>
  </si>
  <si>
    <t>Rent/Council Tax</t>
  </si>
  <si>
    <t>307</t>
  </si>
  <si>
    <t>Water Rates</t>
  </si>
  <si>
    <t>308</t>
  </si>
  <si>
    <t>Cleaning</t>
  </si>
  <si>
    <t>401</t>
  </si>
  <si>
    <t>403</t>
  </si>
  <si>
    <t>404</t>
  </si>
  <si>
    <t>405</t>
  </si>
  <si>
    <t>501</t>
  </si>
  <si>
    <t>503</t>
  </si>
  <si>
    <t>504</t>
  </si>
  <si>
    <t>Transport</t>
  </si>
  <si>
    <t>505</t>
  </si>
  <si>
    <t>506</t>
  </si>
  <si>
    <t>Refuse</t>
  </si>
  <si>
    <t>507</t>
  </si>
  <si>
    <t>508</t>
  </si>
  <si>
    <t>510</t>
  </si>
  <si>
    <t>Communications</t>
  </si>
  <si>
    <t>511</t>
  </si>
  <si>
    <t>Professional Fees</t>
  </si>
  <si>
    <t>999</t>
  </si>
  <si>
    <t>TOTALS</t>
  </si>
  <si>
    <t>202</t>
  </si>
  <si>
    <t>Training &amp; Development</t>
  </si>
  <si>
    <t>306</t>
  </si>
  <si>
    <t>Rates</t>
  </si>
  <si>
    <t>402</t>
  </si>
  <si>
    <t>Science</t>
  </si>
  <si>
    <t>512</t>
  </si>
  <si>
    <t>School Journeys</t>
  </si>
  <si>
    <t>902</t>
  </si>
  <si>
    <t>Lettings</t>
  </si>
  <si>
    <t>903</t>
  </si>
  <si>
    <t>Interest</t>
  </si>
  <si>
    <t>904</t>
  </si>
  <si>
    <t>Other Income</t>
  </si>
  <si>
    <t>Commitments</t>
  </si>
  <si>
    <t>Original Budget</t>
  </si>
  <si>
    <t>Projected income/expenditure to Year End (not included in commitments)</t>
  </si>
  <si>
    <t xml:space="preserve">Revised Budget </t>
  </si>
  <si>
    <t xml:space="preserve">Figures in these columns to be supported by system reports </t>
  </si>
  <si>
    <t xml:space="preserve">Actual Expenditure / Income to date </t>
  </si>
  <si>
    <t xml:space="preserve">Staffing </t>
  </si>
  <si>
    <t xml:space="preserve">Contingency </t>
  </si>
  <si>
    <t>Sub-Total</t>
  </si>
  <si>
    <t xml:space="preserve">Other Employee Costs </t>
  </si>
  <si>
    <t>Sub total</t>
  </si>
  <si>
    <t>Sub-total</t>
  </si>
  <si>
    <t xml:space="preserve">Premises Costs </t>
  </si>
  <si>
    <t xml:space="preserve">Sub-total </t>
  </si>
  <si>
    <t xml:space="preserve">Learning Resources </t>
  </si>
  <si>
    <t xml:space="preserve">Admin Supplies </t>
  </si>
  <si>
    <t xml:space="preserve">Sub-Total </t>
  </si>
  <si>
    <t>Non- delegated income</t>
  </si>
  <si>
    <t>Current Balance Remaining</t>
  </si>
  <si>
    <t>Chart of Accounts Review - Cost Centres</t>
  </si>
  <si>
    <t>Code</t>
  </si>
  <si>
    <t>Fixed Budget</t>
  </si>
  <si>
    <t>Commitment</t>
  </si>
  <si>
    <t>Invoiced</t>
  </si>
  <si>
    <t>Actual</t>
  </si>
  <si>
    <t>C + I + A</t>
  </si>
  <si>
    <t>Remaining Budget</t>
  </si>
  <si>
    <t>311</t>
  </si>
  <si>
    <t>502</t>
  </si>
  <si>
    <t>Furniture</t>
  </si>
  <si>
    <t>513</t>
  </si>
  <si>
    <t>901</t>
  </si>
  <si>
    <t>Unspecific Donations</t>
  </si>
  <si>
    <t>Catering</t>
  </si>
  <si>
    <t>The revised budget should not exceed the amount of total funding available to school (monthly Cash Advance statement confirms this amount)</t>
  </si>
  <si>
    <t>Virements</t>
  </si>
  <si>
    <t>302</t>
  </si>
  <si>
    <t>310</t>
  </si>
  <si>
    <t>Maths</t>
  </si>
  <si>
    <t>English</t>
  </si>
  <si>
    <t>451</t>
  </si>
  <si>
    <t>Miscellaneous</t>
  </si>
  <si>
    <t xml:space="preserve">Projected Total Expenditure / Income </t>
  </si>
  <si>
    <t>Capital</t>
  </si>
  <si>
    <t>Revenue</t>
  </si>
  <si>
    <t>Administration/Finance Staff</t>
  </si>
  <si>
    <t>Building &amp; Repairs (revenue)</t>
  </si>
  <si>
    <t>Design &amp; Technology</t>
  </si>
  <si>
    <t>406</t>
  </si>
  <si>
    <t>I.C.T.</t>
  </si>
  <si>
    <t>407</t>
  </si>
  <si>
    <t>S.E.N.</t>
  </si>
  <si>
    <t>408</t>
  </si>
  <si>
    <t>409</t>
  </si>
  <si>
    <t>History</t>
  </si>
  <si>
    <t>410</t>
  </si>
  <si>
    <t>Geography</t>
  </si>
  <si>
    <t>411</t>
  </si>
  <si>
    <t>Music</t>
  </si>
  <si>
    <t>412</t>
  </si>
  <si>
    <t>Art</t>
  </si>
  <si>
    <t>413</t>
  </si>
  <si>
    <t>P.E.</t>
  </si>
  <si>
    <t>415</t>
  </si>
  <si>
    <t>PE &amp; Sports Expenditure</t>
  </si>
  <si>
    <t>Pupil Premium</t>
  </si>
  <si>
    <t>Administration/Contracts</t>
  </si>
  <si>
    <t>Insurance</t>
  </si>
  <si>
    <t>Medical/Hygiene</t>
  </si>
  <si>
    <t>Sports Instruction</t>
  </si>
  <si>
    <t>Unallocated funds</t>
  </si>
  <si>
    <t>Breakfast Club Exp</t>
  </si>
  <si>
    <t>451A</t>
  </si>
  <si>
    <t>Breakfast Club Income</t>
  </si>
  <si>
    <t xml:space="preserve">Comments </t>
  </si>
  <si>
    <r>
      <t>Selection</t>
    </r>
    <r>
      <rPr>
        <b/>
        <sz val="8"/>
        <color indexed="8"/>
        <rFont val="Arial"/>
        <family val="2"/>
      </rPr>
      <t xml:space="preserve">  :</t>
    </r>
  </si>
  <si>
    <t>Exclude Cost Centre with Zero Value - No</t>
  </si>
  <si>
    <t>Curr Budget</t>
  </si>
  <si>
    <t>BUDGET MONITORING REPORT -  2017/18</t>
  </si>
  <si>
    <t>EXPLANATION of WORKSHEETS</t>
  </si>
  <si>
    <t>SCHOOL NAME</t>
  </si>
  <si>
    <t xml:space="preserve">TAB </t>
  </si>
  <si>
    <t xml:space="preserve">Budget Monitoring Report </t>
  </si>
  <si>
    <t>This shows predicted year end amounts and total for capital and revenue are tallied at bottom of sheet</t>
  </si>
  <si>
    <t>Cost centre pasted</t>
  </si>
  <si>
    <t>This is a report taken from the accounting system that feeds to the Budget Monitoring report.</t>
  </si>
  <si>
    <t>INSTRUCTIONS</t>
  </si>
  <si>
    <t>Copy and paste FMS Chart of Accounts cost centre report into Tab 2 "cost centre pasted".</t>
  </si>
  <si>
    <t>To generate on FMS:  Go to Focus &gt; General Ledger &gt; Chart of Accounts review &gt; click on cost centre magnifying glass &gt; Preview &gt;</t>
  </si>
  <si>
    <t>Click on XLS (excel icon) and save</t>
  </si>
  <si>
    <t>This will populate the Budget Monitoring report columns with Orange headings</t>
  </si>
  <si>
    <t>..................SCHOOL</t>
  </si>
  <si>
    <t>Budget Monitoring Report is populated by data from the "cost centre pasted"tab</t>
  </si>
  <si>
    <t xml:space="preserve">Teaching Supply </t>
  </si>
  <si>
    <t>Financial year - 2017-18</t>
  </si>
  <si>
    <t xml:space="preserve">User : </t>
  </si>
  <si>
    <r>
      <t>Establishment:</t>
    </r>
    <r>
      <rPr>
        <b/>
        <sz val="8"/>
        <color indexed="8"/>
        <rFont val="Arial"/>
        <family val="2"/>
      </rPr>
      <t xml:space="preserve"> ..........</t>
    </r>
    <r>
      <rPr>
        <sz val="8"/>
        <color indexed="8"/>
        <rFont val="Arial"/>
        <family val="2"/>
      </rPr>
      <t>School</t>
    </r>
  </si>
  <si>
    <t>Revenue Contribution to Capital</t>
  </si>
  <si>
    <t>Devolved Formula Capital</t>
  </si>
  <si>
    <t>Capital Condition</t>
  </si>
  <si>
    <t>General Stationery/Stock</t>
  </si>
  <si>
    <t>R.E.</t>
  </si>
  <si>
    <t>Curriculum Contracts</t>
  </si>
  <si>
    <t xml:space="preserve">Period:  </t>
  </si>
  <si>
    <t>Additional 1:1 tuition cost expected</t>
  </si>
  <si>
    <t>Increase budget due to long term vacancy</t>
  </si>
  <si>
    <t>Overtime costs expected</t>
  </si>
  <si>
    <t>Training day costs expected</t>
  </si>
  <si>
    <t>Toilet project infant classes</t>
  </si>
  <si>
    <t>estimate full budget to be spent</t>
  </si>
  <si>
    <t>Cupboards for office deferred</t>
  </si>
  <si>
    <t>Extra let for football club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</si>
</sst>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[$-809]dd\ mmmm\ yyyy"/>
    <numFmt numFmtId="170" formatCode="#,##0_ ;[Red]\-#,##0\ "/>
    <numFmt numFmtId="171" formatCode="dd/mm/yy;@"/>
    <numFmt numFmtId="172" formatCode="&quot;£&quot;#,##0"/>
    <numFmt numFmtId="173" formatCode="0.00_ ;[Red]\-0.00\ "/>
    <numFmt numFmtId="174" formatCode="#,##0;[Red]\(#,##0\)"/>
    <numFmt numFmtId="175" formatCode="#,##0;\(#,##0\)"/>
    <numFmt numFmtId="176" formatCode="#,##0.00%;\(#,##0.00%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[$-10409]#,##0.00"/>
    <numFmt numFmtId="181" formatCode="0.000"/>
    <numFmt numFmtId="182" formatCode="[$-10409]#,##0.0000"/>
    <numFmt numFmtId="183" formatCode="[$-10409]#,##0"/>
  </numFmts>
  <fonts count="5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MS Sans Serif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22222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3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30" borderId="0">
      <alignment wrapText="1"/>
      <protection/>
    </xf>
    <xf numFmtId="0" fontId="4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3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15" applyFont="1" applyFill="1" applyAlignment="1">
      <alignment vertical="center"/>
      <protection/>
    </xf>
    <xf numFmtId="168" fontId="0" fillId="0" borderId="0" xfId="15" applyNumberFormat="1" applyFont="1" applyFill="1" applyAlignment="1">
      <alignment horizontal="center" vertical="center"/>
      <protection/>
    </xf>
    <xf numFmtId="0" fontId="0" fillId="0" borderId="0" xfId="15" applyFont="1" applyFill="1" applyAlignment="1">
      <alignment horizontal="left" vertical="center" wrapText="1"/>
      <protection/>
    </xf>
    <xf numFmtId="2" fontId="0" fillId="0" borderId="0" xfId="15" applyNumberFormat="1" applyFont="1" applyFill="1" applyAlignment="1">
      <alignment horizontal="center" vertical="center"/>
      <protection/>
    </xf>
    <xf numFmtId="2" fontId="0" fillId="0" borderId="0" xfId="15" applyNumberFormat="1" applyFont="1">
      <alignment/>
      <protection/>
    </xf>
    <xf numFmtId="0" fontId="1" fillId="34" borderId="10" xfId="15" applyFont="1" applyFill="1" applyBorder="1" applyAlignment="1">
      <alignment horizontal="center" vertical="center" wrapText="1"/>
      <protection/>
    </xf>
    <xf numFmtId="0" fontId="1" fillId="34" borderId="11" xfId="15" applyFont="1" applyFill="1" applyBorder="1" applyAlignment="1">
      <alignment horizontal="center" vertical="center" wrapText="1"/>
      <protection/>
    </xf>
    <xf numFmtId="168" fontId="1" fillId="34" borderId="11" xfId="15" applyNumberFormat="1" applyFont="1" applyFill="1" applyBorder="1" applyAlignment="1">
      <alignment horizontal="center" vertical="center" wrapText="1"/>
      <protection/>
    </xf>
    <xf numFmtId="0" fontId="3" fillId="0" borderId="12" xfId="15" applyFont="1" applyFill="1" applyBorder="1" applyAlignment="1">
      <alignment vertical="center"/>
      <protection/>
    </xf>
    <xf numFmtId="0" fontId="3" fillId="0" borderId="13" xfId="15" applyFont="1" applyFill="1" applyBorder="1" applyAlignment="1">
      <alignment horizontal="left" vertical="center" wrapText="1"/>
      <protection/>
    </xf>
    <xf numFmtId="0" fontId="0" fillId="0" borderId="0" xfId="15" applyFont="1">
      <alignment/>
      <protection/>
    </xf>
    <xf numFmtId="0" fontId="3" fillId="0" borderId="12" xfId="15" applyFont="1" applyFill="1" applyBorder="1" applyAlignment="1">
      <alignment horizontal="left" vertical="center" wrapText="1"/>
      <protection/>
    </xf>
    <xf numFmtId="0" fontId="3" fillId="0" borderId="12" xfId="15" applyFont="1" applyFill="1" applyBorder="1" applyAlignment="1">
      <alignment horizontal="left" vertical="center"/>
      <protection/>
    </xf>
    <xf numFmtId="3" fontId="0" fillId="0" borderId="13" xfId="15" applyNumberFormat="1" applyFont="1" applyFill="1" applyBorder="1" applyAlignment="1">
      <alignment horizontal="right" vertical="center"/>
      <protection/>
    </xf>
    <xf numFmtId="168" fontId="1" fillId="35" borderId="11" xfId="15" applyNumberFormat="1" applyFont="1" applyFill="1" applyBorder="1" applyAlignment="1">
      <alignment horizontal="center" vertical="center" wrapText="1"/>
      <protection/>
    </xf>
    <xf numFmtId="168" fontId="0" fillId="0" borderId="0" xfId="15" applyNumberFormat="1" applyFont="1" applyFill="1" applyAlignment="1">
      <alignment horizontal="left" vertical="center"/>
      <protection/>
    </xf>
    <xf numFmtId="3" fontId="0" fillId="0" borderId="14" xfId="15" applyNumberFormat="1" applyFont="1" applyFill="1" applyBorder="1" applyAlignment="1">
      <alignment horizontal="right" vertical="center"/>
      <protection/>
    </xf>
    <xf numFmtId="3" fontId="0" fillId="0" borderId="15" xfId="15" applyNumberFormat="1" applyFont="1" applyFill="1" applyBorder="1" applyAlignment="1">
      <alignment horizontal="right" vertical="center"/>
      <protection/>
    </xf>
    <xf numFmtId="0" fontId="3" fillId="0" borderId="16" xfId="15" applyFont="1" applyFill="1" applyBorder="1" applyAlignment="1">
      <alignment horizontal="left" vertical="center"/>
      <protection/>
    </xf>
    <xf numFmtId="3" fontId="0" fillId="0" borderId="17" xfId="15" applyNumberFormat="1" applyFont="1" applyFill="1" applyBorder="1" applyAlignment="1">
      <alignment horizontal="right" vertical="center"/>
      <protection/>
    </xf>
    <xf numFmtId="3" fontId="0" fillId="0" borderId="18" xfId="15" applyNumberFormat="1" applyFont="1" applyFill="1" applyBorder="1" applyAlignment="1">
      <alignment horizontal="right" vertical="center"/>
      <protection/>
    </xf>
    <xf numFmtId="0" fontId="3" fillId="0" borderId="14" xfId="15" applyFont="1" applyFill="1" applyBorder="1" applyAlignment="1">
      <alignment horizontal="left" vertical="center" wrapText="1"/>
      <protection/>
    </xf>
    <xf numFmtId="0" fontId="1" fillId="0" borderId="19" xfId="15" applyFont="1" applyFill="1" applyBorder="1" applyAlignment="1">
      <alignment horizontal="left" vertical="center" wrapText="1"/>
      <protection/>
    </xf>
    <xf numFmtId="0" fontId="1" fillId="0" borderId="20" xfId="15" applyFont="1" applyFill="1" applyBorder="1" applyAlignment="1">
      <alignment horizontal="left" vertical="center" wrapText="1"/>
      <protection/>
    </xf>
    <xf numFmtId="0" fontId="3" fillId="0" borderId="14" xfId="15" applyFont="1" applyFill="1" applyBorder="1" applyAlignment="1">
      <alignment vertical="center"/>
      <protection/>
    </xf>
    <xf numFmtId="0" fontId="3" fillId="0" borderId="14" xfId="15" applyFont="1" applyFill="1" applyBorder="1" applyAlignment="1">
      <alignment horizontal="left" vertical="center"/>
      <protection/>
    </xf>
    <xf numFmtId="0" fontId="1" fillId="0" borderId="19" xfId="15" applyFont="1" applyFill="1" applyBorder="1" applyAlignment="1">
      <alignment vertical="center"/>
      <protection/>
    </xf>
    <xf numFmtId="0" fontId="1" fillId="0" borderId="19" xfId="15" applyFont="1" applyFill="1" applyBorder="1" applyAlignment="1">
      <alignment horizontal="left" vertical="center"/>
      <protection/>
    </xf>
    <xf numFmtId="0" fontId="1" fillId="0" borderId="21" xfId="15" applyFont="1" applyFill="1" applyBorder="1" applyAlignment="1">
      <alignment horizontal="left" vertical="center"/>
      <protection/>
    </xf>
    <xf numFmtId="3" fontId="0" fillId="36" borderId="13" xfId="15" applyNumberFormat="1" applyFont="1" applyFill="1" applyBorder="1" applyAlignment="1">
      <alignment horizontal="right" vertical="center"/>
      <protection/>
    </xf>
    <xf numFmtId="3" fontId="2" fillId="36" borderId="19" xfId="15" applyNumberFormat="1" applyFont="1" applyFill="1" applyBorder="1" applyAlignment="1">
      <alignment horizontal="right" vertical="center"/>
      <protection/>
    </xf>
    <xf numFmtId="3" fontId="2" fillId="36" borderId="21" xfId="15" applyNumberFormat="1" applyFont="1" applyFill="1" applyBorder="1">
      <alignment/>
      <protection/>
    </xf>
    <xf numFmtId="2" fontId="1" fillId="34" borderId="10" xfId="15" applyNumberFormat="1" applyFont="1" applyFill="1" applyBorder="1" applyAlignment="1">
      <alignment horizontal="center" vertical="center" wrapText="1"/>
      <protection/>
    </xf>
    <xf numFmtId="3" fontId="0" fillId="0" borderId="10" xfId="15" applyNumberFormat="1" applyFont="1" applyFill="1" applyBorder="1" applyAlignment="1">
      <alignment horizontal="right" vertical="center"/>
      <protection/>
    </xf>
    <xf numFmtId="0" fontId="0" fillId="0" borderId="12" xfId="15" applyFont="1" applyFill="1" applyBorder="1" applyAlignment="1">
      <alignment horizontal="left" vertical="center" wrapText="1"/>
      <protection/>
    </xf>
    <xf numFmtId="3" fontId="0" fillId="36" borderId="12" xfId="15" applyNumberFormat="1" applyFont="1" applyFill="1" applyBorder="1" applyAlignment="1">
      <alignment horizontal="right" vertical="center"/>
      <protection/>
    </xf>
    <xf numFmtId="3" fontId="0" fillId="0" borderId="12" xfId="15" applyNumberFormat="1" applyFont="1" applyFill="1" applyBorder="1" applyAlignment="1">
      <alignment horizontal="right" vertical="center"/>
      <protection/>
    </xf>
    <xf numFmtId="3" fontId="0" fillId="0" borderId="22" xfId="15" applyNumberFormat="1" applyFont="1" applyFill="1" applyBorder="1" applyAlignment="1">
      <alignment horizontal="right" vertical="center"/>
      <protection/>
    </xf>
    <xf numFmtId="3" fontId="0" fillId="0" borderId="23" xfId="15" applyNumberFormat="1" applyFont="1" applyFill="1" applyBorder="1" applyAlignment="1">
      <alignment horizontal="right" vertical="center"/>
      <protection/>
    </xf>
    <xf numFmtId="3" fontId="5" fillId="36" borderId="20" xfId="15" applyNumberFormat="1" applyFont="1" applyFill="1" applyBorder="1" applyAlignment="1">
      <alignment horizontal="right" vertical="center"/>
      <protection/>
    </xf>
    <xf numFmtId="0" fontId="3" fillId="0" borderId="23" xfId="15" applyFont="1" applyFill="1" applyBorder="1" applyAlignment="1">
      <alignment horizontal="left" vertical="center"/>
      <protection/>
    </xf>
    <xf numFmtId="0" fontId="1" fillId="0" borderId="23" xfId="15" applyFont="1" applyFill="1" applyBorder="1" applyAlignment="1">
      <alignment horizontal="left" vertical="center"/>
      <protection/>
    </xf>
    <xf numFmtId="0" fontId="1" fillId="0" borderId="23" xfId="15" applyFont="1" applyFill="1" applyBorder="1" applyAlignment="1">
      <alignment horizontal="left" vertical="center" wrapText="1"/>
      <protection/>
    </xf>
    <xf numFmtId="3" fontId="0" fillId="36" borderId="10" xfId="15" applyNumberFormat="1" applyFont="1" applyFill="1" applyBorder="1" applyAlignment="1">
      <alignment horizontal="right" vertical="center"/>
      <protection/>
    </xf>
    <xf numFmtId="3" fontId="2" fillId="0" borderId="22" xfId="15" applyNumberFormat="1" applyFont="1" applyFill="1" applyBorder="1" applyAlignment="1">
      <alignment horizontal="right" vertical="center"/>
      <protection/>
    </xf>
    <xf numFmtId="3" fontId="2" fillId="0" borderId="23" xfId="15" applyNumberFormat="1" applyFont="1" applyFill="1" applyBorder="1" applyAlignment="1">
      <alignment horizontal="right" vertical="center"/>
      <protection/>
    </xf>
    <xf numFmtId="0" fontId="3" fillId="0" borderId="10" xfId="15" applyFont="1" applyFill="1" applyBorder="1" applyAlignment="1">
      <alignment horizontal="left" vertical="center"/>
      <protection/>
    </xf>
    <xf numFmtId="0" fontId="3" fillId="0" borderId="10" xfId="15" applyFont="1" applyFill="1" applyBorder="1" applyAlignment="1">
      <alignment vertical="center"/>
      <protection/>
    </xf>
    <xf numFmtId="3" fontId="0" fillId="0" borderId="11" xfId="15" applyNumberFormat="1" applyFont="1" applyFill="1" applyBorder="1" applyAlignment="1">
      <alignment horizontal="right" vertical="center"/>
      <protection/>
    </xf>
    <xf numFmtId="3" fontId="0" fillId="36" borderId="11" xfId="15" applyNumberFormat="1" applyFont="1" applyFill="1" applyBorder="1" applyAlignment="1">
      <alignment horizontal="right" vertical="center"/>
      <protection/>
    </xf>
    <xf numFmtId="0" fontId="0" fillId="37" borderId="0" xfId="0" applyFont="1" applyFill="1" applyAlignment="1">
      <alignment/>
    </xf>
    <xf numFmtId="3" fontId="2" fillId="6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3" fontId="2" fillId="0" borderId="0" xfId="44" applyFont="1" applyAlignment="1">
      <alignment/>
    </xf>
    <xf numFmtId="0" fontId="11" fillId="0" borderId="0" xfId="0" applyFont="1" applyAlignment="1" applyProtection="1">
      <alignment vertical="top" wrapText="1" readingOrder="1"/>
      <protection locked="0"/>
    </xf>
    <xf numFmtId="0" fontId="12" fillId="0" borderId="0" xfId="0" applyFont="1" applyAlignment="1" applyProtection="1">
      <alignment vertical="center" wrapText="1" readingOrder="1"/>
      <protection locked="0"/>
    </xf>
    <xf numFmtId="0" fontId="14" fillId="0" borderId="0" xfId="0" applyFont="1" applyAlignment="1" applyProtection="1">
      <alignment vertical="center" wrapText="1" readingOrder="1"/>
      <protection locked="0"/>
    </xf>
    <xf numFmtId="0" fontId="14" fillId="0" borderId="24" xfId="0" applyFont="1" applyBorder="1" applyAlignment="1" applyProtection="1">
      <alignment vertical="center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5" fillId="0" borderId="0" xfId="0" applyFont="1" applyAlignment="1" applyProtection="1">
      <alignment horizontal="right" vertical="top" wrapText="1" readingOrder="1"/>
      <protection locked="0"/>
    </xf>
    <xf numFmtId="180" fontId="14" fillId="0" borderId="0" xfId="0" applyNumberFormat="1" applyFont="1" applyAlignment="1" applyProtection="1">
      <alignment horizontal="right" vertical="center" wrapText="1" readingOrder="1"/>
      <protection locked="0"/>
    </xf>
    <xf numFmtId="0" fontId="11" fillId="0" borderId="0" xfId="0" applyFont="1" applyAlignment="1" applyProtection="1">
      <alignment vertical="center" wrapText="1" readingOrder="1"/>
      <protection locked="0"/>
    </xf>
    <xf numFmtId="0" fontId="13" fillId="0" borderId="0" xfId="0" applyFont="1" applyAlignment="1" applyProtection="1">
      <alignment horizontal="right" vertical="center" wrapText="1" readingOrder="1"/>
      <protection locked="0"/>
    </xf>
    <xf numFmtId="180" fontId="13" fillId="0" borderId="25" xfId="0" applyNumberFormat="1" applyFont="1" applyBorder="1" applyAlignment="1" applyProtection="1">
      <alignment horizontal="right" vertical="center" wrapText="1" readingOrder="1"/>
      <protection locked="0"/>
    </xf>
    <xf numFmtId="43" fontId="16" fillId="0" borderId="0" xfId="44" applyFont="1" applyAlignment="1">
      <alignment/>
    </xf>
    <xf numFmtId="3" fontId="0" fillId="0" borderId="0" xfId="0" applyNumberFormat="1" applyFont="1" applyFill="1" applyBorder="1" applyAlignment="1">
      <alignment/>
    </xf>
    <xf numFmtId="0" fontId="34" fillId="8" borderId="0" xfId="0" applyFont="1" applyFill="1" applyAlignment="1">
      <alignment/>
    </xf>
    <xf numFmtId="0" fontId="34" fillId="0" borderId="0" xfId="0" applyFont="1" applyAlignment="1">
      <alignment/>
    </xf>
    <xf numFmtId="0" fontId="34" fillId="38" borderId="0" xfId="0" applyFont="1" applyFill="1" applyAlignment="1">
      <alignment/>
    </xf>
    <xf numFmtId="0" fontId="35" fillId="0" borderId="0" xfId="0" applyFont="1" applyAlignment="1">
      <alignment/>
    </xf>
    <xf numFmtId="0" fontId="34" fillId="6" borderId="0" xfId="0" applyFont="1" applyFill="1" applyAlignment="1">
      <alignment/>
    </xf>
    <xf numFmtId="0" fontId="54" fillId="0" borderId="0" xfId="0" applyFont="1" applyAlignment="1">
      <alignment/>
    </xf>
    <xf numFmtId="0" fontId="14" fillId="0" borderId="0" xfId="0" applyFont="1" applyAlignment="1" applyProtection="1">
      <alignment horizontal="left" vertical="center" wrapText="1" readingOrder="1"/>
      <protection locked="0"/>
    </xf>
    <xf numFmtId="0" fontId="2" fillId="0" borderId="0" xfId="15" applyFont="1" applyFill="1" applyAlignment="1">
      <alignment horizontal="center" vertical="center"/>
      <protection/>
    </xf>
    <xf numFmtId="0" fontId="5" fillId="0" borderId="21" xfId="15" applyFont="1" applyFill="1" applyBorder="1" applyAlignment="1">
      <alignment horizontal="right" vertical="center"/>
      <protection/>
    </xf>
    <xf numFmtId="0" fontId="5" fillId="0" borderId="20" xfId="15" applyFont="1" applyFill="1" applyBorder="1" applyAlignment="1">
      <alignment horizontal="right" vertical="center"/>
      <protection/>
    </xf>
    <xf numFmtId="17" fontId="2" fillId="0" borderId="0" xfId="15" applyNumberFormat="1" applyFont="1" applyFill="1" applyAlignment="1">
      <alignment horizontal="center" vertical="center"/>
      <protection/>
    </xf>
    <xf numFmtId="0" fontId="10" fillId="0" borderId="0" xfId="0" applyFont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0" fontId="14" fillId="0" borderId="0" xfId="0" applyFont="1" applyAlignment="1" applyProtection="1">
      <alignment vertical="center" wrapText="1" readingOrder="1"/>
      <protection locked="0"/>
    </xf>
    <xf numFmtId="0" fontId="12" fillId="0" borderId="0" xfId="0" applyFont="1" applyAlignment="1" applyProtection="1">
      <alignment vertical="center" wrapText="1" readingOrder="1"/>
      <protection locked="0"/>
    </xf>
  </cellXfs>
  <cellStyles count="58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xplanatory Text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Main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1</xdr:row>
      <xdr:rowOff>0</xdr:rowOff>
    </xdr:from>
    <xdr:to>
      <xdr:col>9</xdr:col>
      <xdr:colOff>1047750</xdr:colOff>
      <xdr:row>1</xdr:row>
      <xdr:rowOff>304800</xdr:rowOff>
    </xdr:to>
    <xdr:pic>
      <xdr:nvPicPr>
        <xdr:cNvPr id="1" name="Picture 0" descr="23e425c1-f1dc-45da-a9b2-0b6721a950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048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2.57421875" style="69" customWidth="1"/>
    <col min="2" max="16384" width="9.140625" style="69" customWidth="1"/>
  </cols>
  <sheetData>
    <row r="1" spans="1:13" ht="15.75">
      <c r="A1" s="68" t="s">
        <v>138</v>
      </c>
      <c r="B1" s="68"/>
      <c r="C1" s="68"/>
      <c r="D1" s="68"/>
      <c r="H1" s="69" t="s">
        <v>139</v>
      </c>
      <c r="J1" s="70" t="s">
        <v>150</v>
      </c>
      <c r="K1" s="70"/>
      <c r="L1" s="70"/>
      <c r="M1" s="70"/>
    </row>
    <row r="2" ht="37.5" customHeight="1">
      <c r="A2" s="69" t="s">
        <v>140</v>
      </c>
    </row>
    <row r="3" spans="1:2" ht="15.75">
      <c r="A3" s="69" t="s">
        <v>141</v>
      </c>
      <c r="B3" s="69" t="s">
        <v>142</v>
      </c>
    </row>
    <row r="5" spans="1:2" ht="15.75">
      <c r="A5" s="69" t="s">
        <v>143</v>
      </c>
      <c r="B5" s="69" t="s">
        <v>144</v>
      </c>
    </row>
    <row r="6" spans="1:2" ht="15.75">
      <c r="A6" s="71"/>
      <c r="B6" s="7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6384" width="9.140625" style="69" customWidth="1"/>
  </cols>
  <sheetData>
    <row r="1" spans="2:14" ht="15.75">
      <c r="B1" s="72" t="s">
        <v>145</v>
      </c>
      <c r="C1" s="72"/>
      <c r="I1" s="69" t="s">
        <v>139</v>
      </c>
      <c r="K1" s="70" t="str">
        <f>Explanation!J1</f>
        <v>..................SCHOOL</v>
      </c>
      <c r="L1" s="70"/>
      <c r="M1" s="70"/>
      <c r="N1" s="70"/>
    </row>
    <row r="3" spans="1:2" ht="15.75">
      <c r="A3" s="69">
        <v>1</v>
      </c>
      <c r="B3" s="69" t="s">
        <v>151</v>
      </c>
    </row>
    <row r="5" spans="1:2" ht="15.75">
      <c r="A5" s="69">
        <v>2</v>
      </c>
      <c r="B5" s="69" t="s">
        <v>146</v>
      </c>
    </row>
    <row r="6" ht="15.75">
      <c r="B6" s="73" t="s">
        <v>147</v>
      </c>
    </row>
    <row r="7" ht="15.75">
      <c r="B7" s="73" t="s">
        <v>148</v>
      </c>
    </row>
    <row r="8" ht="15.75">
      <c r="B8" s="7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46">
      <selection activeCell="I85" sqref="I85"/>
    </sheetView>
  </sheetViews>
  <sheetFormatPr defaultColWidth="9.140625" defaultRowHeight="12.75"/>
  <cols>
    <col min="1" max="1" width="12.8515625" style="0" customWidth="1"/>
    <col min="2" max="2" width="26.57421875" style="0" customWidth="1"/>
    <col min="3" max="10" width="13.00390625" style="0" customWidth="1"/>
    <col min="11" max="11" width="13.00390625" style="5" customWidth="1"/>
    <col min="12" max="12" width="38.57421875" style="0" customWidth="1"/>
  </cols>
  <sheetData>
    <row r="1" spans="1:12" ht="16.5" customHeight="1">
      <c r="A1" s="75" t="str">
        <f>Explanation!J1</f>
        <v>..................SCHOOL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75" t="s">
        <v>137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ht="12.75">
      <c r="F3" s="53" t="s">
        <v>162</v>
      </c>
    </row>
    <row r="4" spans="1:12" ht="12.75">
      <c r="A4" s="78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4.25" customHeight="1">
      <c r="A5" s="1"/>
      <c r="B5" s="1"/>
      <c r="C5" s="2"/>
      <c r="D5" s="2"/>
      <c r="E5" s="16" t="s">
        <v>63</v>
      </c>
      <c r="F5" s="2"/>
      <c r="G5" s="2"/>
      <c r="H5" s="2"/>
      <c r="I5" s="2"/>
      <c r="J5" s="2"/>
      <c r="K5" s="4"/>
      <c r="L5" s="3"/>
    </row>
    <row r="6" spans="1:12" ht="67.5">
      <c r="A6" s="6" t="s">
        <v>0</v>
      </c>
      <c r="B6" s="7" t="s">
        <v>1</v>
      </c>
      <c r="C6" s="8" t="s">
        <v>60</v>
      </c>
      <c r="D6" s="8" t="s">
        <v>94</v>
      </c>
      <c r="E6" s="15" t="s">
        <v>62</v>
      </c>
      <c r="F6" s="15" t="s">
        <v>64</v>
      </c>
      <c r="G6" s="15" t="s">
        <v>59</v>
      </c>
      <c r="H6" s="15" t="s">
        <v>77</v>
      </c>
      <c r="I6" s="8" t="s">
        <v>61</v>
      </c>
      <c r="J6" s="8" t="s">
        <v>101</v>
      </c>
      <c r="K6" s="33" t="s">
        <v>2</v>
      </c>
      <c r="L6" s="6" t="s">
        <v>133</v>
      </c>
    </row>
    <row r="7" spans="1:12" s="11" customFormat="1" ht="12.75">
      <c r="A7" s="9" t="str">
        <f>'cost centre pasted'!B11</f>
        <v>101</v>
      </c>
      <c r="B7" s="10" t="str">
        <f>'cost centre pasted'!C11</f>
        <v>Teaching Staff</v>
      </c>
      <c r="C7" s="14">
        <f>'cost centre pasted'!D11</f>
        <v>880000</v>
      </c>
      <c r="D7" s="30">
        <f aca="true" t="shared" si="0" ref="D7:D12">E7-C7</f>
        <v>-20000</v>
      </c>
      <c r="E7" s="14">
        <f>'cost centre pasted'!E11</f>
        <v>860000</v>
      </c>
      <c r="F7" s="14">
        <f>'cost centre pasted'!H11</f>
        <v>154000</v>
      </c>
      <c r="G7" s="14">
        <f>'cost centre pasted'!F11</f>
        <v>700000</v>
      </c>
      <c r="H7" s="30">
        <f aca="true" t="shared" si="1" ref="H7:H12">E7-(F7+G7)</f>
        <v>6000</v>
      </c>
      <c r="I7" s="14">
        <v>4000</v>
      </c>
      <c r="J7" s="14">
        <f>F7+G7+I7</f>
        <v>858000</v>
      </c>
      <c r="K7" s="36">
        <f>+(H7-I7)</f>
        <v>2000</v>
      </c>
      <c r="L7" s="35" t="s">
        <v>163</v>
      </c>
    </row>
    <row r="8" spans="1:12" s="11" customFormat="1" ht="12.75">
      <c r="A8" s="9" t="str">
        <f>'cost centre pasted'!B12</f>
        <v>102</v>
      </c>
      <c r="B8" s="10" t="str">
        <f>'cost centre pasted'!C12</f>
        <v>Teaching Supply </v>
      </c>
      <c r="C8" s="14">
        <f>'cost centre pasted'!D12</f>
        <v>20000</v>
      </c>
      <c r="D8" s="30">
        <f t="shared" si="0"/>
        <v>15000</v>
      </c>
      <c r="E8" s="14">
        <f>'cost centre pasted'!E12</f>
        <v>35000</v>
      </c>
      <c r="F8" s="14">
        <f>'cost centre pasted'!H12</f>
        <v>20000</v>
      </c>
      <c r="G8" s="14">
        <f>'cost centre pasted'!F12</f>
        <v>0</v>
      </c>
      <c r="H8" s="30">
        <f t="shared" si="1"/>
        <v>15000</v>
      </c>
      <c r="I8" s="14">
        <v>15000</v>
      </c>
      <c r="J8" s="14">
        <f>F8+G8+I8</f>
        <v>35000</v>
      </c>
      <c r="K8" s="36">
        <f>+(H8-I8)</f>
        <v>0</v>
      </c>
      <c r="L8" s="35" t="s">
        <v>164</v>
      </c>
    </row>
    <row r="9" spans="1:12" s="11" customFormat="1" ht="12.75">
      <c r="A9" s="9" t="str">
        <f>'cost centre pasted'!B13</f>
        <v>103</v>
      </c>
      <c r="B9" s="10" t="str">
        <f>'cost centre pasted'!C13</f>
        <v>Administration/Finance Staff</v>
      </c>
      <c r="C9" s="14">
        <f>'cost centre pasted'!D13</f>
        <v>70000</v>
      </c>
      <c r="D9" s="30">
        <f t="shared" si="0"/>
        <v>0</v>
      </c>
      <c r="E9" s="14">
        <f>'cost centre pasted'!E13</f>
        <v>70000</v>
      </c>
      <c r="F9" s="14">
        <f>'cost centre pasted'!H13</f>
        <v>10961.82</v>
      </c>
      <c r="G9" s="14">
        <f>'cost centre pasted'!F13</f>
        <v>55000</v>
      </c>
      <c r="H9" s="30">
        <f t="shared" si="1"/>
        <v>4038.179999999993</v>
      </c>
      <c r="I9" s="14"/>
      <c r="J9" s="14">
        <f>F9+G9+I9</f>
        <v>65961.82</v>
      </c>
      <c r="K9" s="36">
        <f>+(H9-I9)</f>
        <v>4038.179999999993</v>
      </c>
      <c r="L9" s="35"/>
    </row>
    <row r="10" spans="1:12" s="11" customFormat="1" ht="12.75">
      <c r="A10" s="9" t="str">
        <f>'cost centre pasted'!B14</f>
        <v>104</v>
      </c>
      <c r="B10" s="9" t="str">
        <f>'cost centre pasted'!C14</f>
        <v>Education Support Staff</v>
      </c>
      <c r="C10" s="14">
        <f>'cost centre pasted'!D14</f>
        <v>150000</v>
      </c>
      <c r="D10" s="30">
        <f t="shared" si="0"/>
        <v>10000</v>
      </c>
      <c r="E10" s="14">
        <f>'cost centre pasted'!E14</f>
        <v>160000</v>
      </c>
      <c r="F10" s="14">
        <f>'cost centre pasted'!H14</f>
        <v>30000</v>
      </c>
      <c r="G10" s="14">
        <f>'cost centre pasted'!F14</f>
        <v>128000</v>
      </c>
      <c r="H10" s="30">
        <f t="shared" si="1"/>
        <v>2000</v>
      </c>
      <c r="I10" s="14">
        <v>2000</v>
      </c>
      <c r="J10" s="14">
        <f>F10+G10+I10</f>
        <v>160000</v>
      </c>
      <c r="K10" s="36">
        <f>+(H10-I10)</f>
        <v>0</v>
      </c>
      <c r="L10" s="35" t="s">
        <v>166</v>
      </c>
    </row>
    <row r="11" spans="1:12" s="11" customFormat="1" ht="12.75">
      <c r="A11" s="12" t="str">
        <f>'cost centre pasted'!B15</f>
        <v>105</v>
      </c>
      <c r="B11" s="12" t="str">
        <f>'cost centre pasted'!C15</f>
        <v>Premises Related Staff</v>
      </c>
      <c r="C11" s="14">
        <f>'cost centre pasted'!D15</f>
        <v>55000</v>
      </c>
      <c r="D11" s="30">
        <f t="shared" si="0"/>
        <v>0</v>
      </c>
      <c r="E11" s="14">
        <f>'cost centre pasted'!E15</f>
        <v>55000</v>
      </c>
      <c r="F11" s="14">
        <f>'cost centre pasted'!H15</f>
        <v>5000</v>
      </c>
      <c r="G11" s="14">
        <f>'cost centre pasted'!F15</f>
        <v>45000</v>
      </c>
      <c r="H11" s="30">
        <f t="shared" si="1"/>
        <v>5000</v>
      </c>
      <c r="I11" s="14">
        <v>2000</v>
      </c>
      <c r="J11" s="14">
        <f>F11+G11+I11</f>
        <v>52000</v>
      </c>
      <c r="K11" s="36">
        <f>+(H11-I11)</f>
        <v>3000</v>
      </c>
      <c r="L11" s="35" t="s">
        <v>165</v>
      </c>
    </row>
    <row r="12" spans="1:12" s="11" customFormat="1" ht="12.75">
      <c r="A12" s="12" t="str">
        <f>'cost centre pasted'!B16</f>
        <v>106</v>
      </c>
      <c r="B12" s="10" t="str">
        <f>'cost centre pasted'!C16</f>
        <v>Other Staff</v>
      </c>
      <c r="C12" s="14">
        <f>'cost centre pasted'!D16</f>
        <v>35000</v>
      </c>
      <c r="D12" s="30">
        <f t="shared" si="0"/>
        <v>0</v>
      </c>
      <c r="E12" s="14">
        <f>'cost centre pasted'!E16</f>
        <v>35000</v>
      </c>
      <c r="F12" s="14">
        <f>'cost centre pasted'!H16</f>
        <v>5000</v>
      </c>
      <c r="G12" s="14">
        <f>'cost centre pasted'!F16</f>
        <v>30000</v>
      </c>
      <c r="H12" s="30">
        <f t="shared" si="1"/>
        <v>0</v>
      </c>
      <c r="I12" s="34"/>
      <c r="J12" s="14">
        <f aca="true" t="shared" si="2" ref="J12:J27">F12+G12+I12</f>
        <v>35000</v>
      </c>
      <c r="K12" s="36">
        <f aca="true" t="shared" si="3" ref="K12:K27">+(H12-I12)</f>
        <v>0</v>
      </c>
      <c r="L12" s="35"/>
    </row>
    <row r="13" spans="1:12" s="11" customFormat="1" ht="13.5" thickBot="1">
      <c r="A13" s="25"/>
      <c r="B13" s="22"/>
      <c r="C13" s="17"/>
      <c r="D13" s="18"/>
      <c r="E13" s="18"/>
      <c r="F13" s="18"/>
      <c r="G13" s="18"/>
      <c r="H13" s="18"/>
      <c r="I13" s="18"/>
      <c r="J13" s="38"/>
      <c r="K13" s="37"/>
      <c r="L13" s="35"/>
    </row>
    <row r="14" spans="1:12" s="11" customFormat="1" ht="13.5" thickBot="1">
      <c r="A14" s="27" t="s">
        <v>67</v>
      </c>
      <c r="B14" s="23" t="s">
        <v>65</v>
      </c>
      <c r="C14" s="31">
        <f aca="true" t="shared" si="4" ref="C14:K14">SUM(C7:C13)</f>
        <v>1210000</v>
      </c>
      <c r="D14" s="31">
        <f t="shared" si="4"/>
        <v>5000</v>
      </c>
      <c r="E14" s="31">
        <f t="shared" si="4"/>
        <v>1215000</v>
      </c>
      <c r="F14" s="31">
        <f t="shared" si="4"/>
        <v>224961.82</v>
      </c>
      <c r="G14" s="31">
        <f t="shared" si="4"/>
        <v>958000</v>
      </c>
      <c r="H14" s="31">
        <f t="shared" si="4"/>
        <v>32038.179999999993</v>
      </c>
      <c r="I14" s="31">
        <f t="shared" si="4"/>
        <v>23000</v>
      </c>
      <c r="J14" s="31">
        <f t="shared" si="4"/>
        <v>1205961.82</v>
      </c>
      <c r="K14" s="31">
        <f t="shared" si="4"/>
        <v>9038.179999999993</v>
      </c>
      <c r="L14" s="35"/>
    </row>
    <row r="15" spans="1:12" s="11" customFormat="1" ht="12.75">
      <c r="A15" s="9"/>
      <c r="B15" s="10"/>
      <c r="C15" s="14"/>
      <c r="D15" s="14"/>
      <c r="E15" s="14"/>
      <c r="F15" s="14"/>
      <c r="G15" s="14"/>
      <c r="H15" s="14"/>
      <c r="I15" s="14"/>
      <c r="J15" s="14"/>
      <c r="K15" s="37"/>
      <c r="L15" s="35"/>
    </row>
    <row r="16" spans="1:12" s="11" customFormat="1" ht="12.75">
      <c r="A16" s="9" t="str">
        <f>'cost centre pasted'!B17</f>
        <v>201</v>
      </c>
      <c r="B16" s="9" t="str">
        <f>'cost centre pasted'!C17</f>
        <v>Other Employee Costs</v>
      </c>
      <c r="C16" s="14">
        <f>'cost centre pasted'!D17</f>
        <v>15000</v>
      </c>
      <c r="D16" s="30">
        <f>E16-C16</f>
        <v>0</v>
      </c>
      <c r="E16" s="14">
        <f>'cost centre pasted'!E17</f>
        <v>15000</v>
      </c>
      <c r="F16" s="14">
        <f>'cost centre pasted'!H17</f>
        <v>5000</v>
      </c>
      <c r="G16" s="14">
        <f>'cost centre pasted'!F17</f>
        <v>0</v>
      </c>
      <c r="H16" s="30">
        <f aca="true" t="shared" si="5" ref="H16:H27">E16-(F16+G16)</f>
        <v>10000</v>
      </c>
      <c r="I16" s="14">
        <v>9500</v>
      </c>
      <c r="J16" s="14">
        <f>F16+G16+I16</f>
        <v>14500</v>
      </c>
      <c r="K16" s="36">
        <f>+(H16-I16)</f>
        <v>500</v>
      </c>
      <c r="L16" s="35"/>
    </row>
    <row r="17" spans="1:12" s="11" customFormat="1" ht="12.75">
      <c r="A17" s="9" t="str">
        <f>'cost centre pasted'!B18</f>
        <v>202</v>
      </c>
      <c r="B17" s="9" t="str">
        <f>'cost centre pasted'!C18</f>
        <v>Training &amp; Development</v>
      </c>
      <c r="C17" s="14">
        <f>'cost centre pasted'!D18</f>
        <v>15000</v>
      </c>
      <c r="D17" s="30">
        <f>E17-C17</f>
        <v>0</v>
      </c>
      <c r="E17" s="14">
        <f>'cost centre pasted'!E18</f>
        <v>15000</v>
      </c>
      <c r="F17" s="14">
        <f>'cost centre pasted'!H18</f>
        <v>8000</v>
      </c>
      <c r="G17" s="14">
        <f>'cost centre pasted'!F18</f>
        <v>0</v>
      </c>
      <c r="H17" s="30">
        <f t="shared" si="5"/>
        <v>7000</v>
      </c>
      <c r="I17" s="14">
        <v>7000</v>
      </c>
      <c r="J17" s="14">
        <f>F17+G17+I17</f>
        <v>15000</v>
      </c>
      <c r="K17" s="36">
        <f>+(H17-I17)</f>
        <v>0</v>
      </c>
      <c r="L17" s="35"/>
    </row>
    <row r="18" spans="1:12" s="11" customFormat="1" ht="13.5" thickBot="1">
      <c r="A18" s="22"/>
      <c r="B18" s="22"/>
      <c r="C18" s="17"/>
      <c r="D18" s="18"/>
      <c r="E18" s="18"/>
      <c r="F18" s="18"/>
      <c r="G18" s="18"/>
      <c r="H18" s="18"/>
      <c r="I18" s="18"/>
      <c r="J18" s="38"/>
      <c r="K18" s="37"/>
      <c r="L18" s="35"/>
    </row>
    <row r="19" spans="1:12" s="11" customFormat="1" ht="13.5" thickBot="1">
      <c r="A19" s="23" t="s">
        <v>69</v>
      </c>
      <c r="B19" s="23" t="s">
        <v>68</v>
      </c>
      <c r="C19" s="31">
        <f>SUM(C16:C18)</f>
        <v>30000</v>
      </c>
      <c r="D19" s="31">
        <f aca="true" t="shared" si="6" ref="D19:K19">SUM(D16:D18)</f>
        <v>0</v>
      </c>
      <c r="E19" s="31">
        <f t="shared" si="6"/>
        <v>30000</v>
      </c>
      <c r="F19" s="31">
        <f t="shared" si="6"/>
        <v>13000</v>
      </c>
      <c r="G19" s="31">
        <f t="shared" si="6"/>
        <v>0</v>
      </c>
      <c r="H19" s="31">
        <f t="shared" si="6"/>
        <v>17000</v>
      </c>
      <c r="I19" s="31">
        <f t="shared" si="6"/>
        <v>16500</v>
      </c>
      <c r="J19" s="31">
        <f t="shared" si="6"/>
        <v>29500</v>
      </c>
      <c r="K19" s="31">
        <f t="shared" si="6"/>
        <v>500</v>
      </c>
      <c r="L19" s="35"/>
    </row>
    <row r="20" spans="1:12" s="11" customFormat="1" ht="12.75">
      <c r="A20" s="12"/>
      <c r="B20" s="10"/>
      <c r="C20" s="14"/>
      <c r="D20" s="14"/>
      <c r="E20" s="14"/>
      <c r="F20" s="14"/>
      <c r="G20" s="14"/>
      <c r="H20" s="14"/>
      <c r="I20" s="14"/>
      <c r="J20" s="14"/>
      <c r="K20" s="37"/>
      <c r="L20" s="35"/>
    </row>
    <row r="21" spans="1:12" s="11" customFormat="1" ht="12.75">
      <c r="A21" s="9" t="str">
        <f>'cost centre pasted'!B19</f>
        <v>301</v>
      </c>
      <c r="B21" s="9" t="str">
        <f>'cost centre pasted'!C19</f>
        <v>Building &amp; Repairs (revenue)</v>
      </c>
      <c r="C21" s="14">
        <f>'cost centre pasted'!D19</f>
        <v>30000</v>
      </c>
      <c r="D21" s="30">
        <f>E21-C21</f>
        <v>0</v>
      </c>
      <c r="E21" s="14">
        <f>'cost centre pasted'!E19</f>
        <v>30000</v>
      </c>
      <c r="F21" s="14">
        <f>'cost centre pasted'!H19</f>
        <v>7000</v>
      </c>
      <c r="G21" s="14">
        <f>'cost centre pasted'!F19</f>
        <v>8000</v>
      </c>
      <c r="H21" s="30">
        <f t="shared" si="5"/>
        <v>15000</v>
      </c>
      <c r="I21" s="14">
        <v>15000</v>
      </c>
      <c r="J21" s="14">
        <f t="shared" si="2"/>
        <v>30000</v>
      </c>
      <c r="K21" s="36">
        <f t="shared" si="3"/>
        <v>0</v>
      </c>
      <c r="L21" s="35"/>
    </row>
    <row r="22" spans="1:12" s="11" customFormat="1" ht="12.75">
      <c r="A22" s="9" t="str">
        <f>'cost centre pasted'!B20</f>
        <v>302</v>
      </c>
      <c r="B22" s="9" t="str">
        <f>'cost centre pasted'!C20</f>
        <v>Grounds</v>
      </c>
      <c r="C22" s="14">
        <f>'cost centre pasted'!D20</f>
        <v>5000</v>
      </c>
      <c r="D22" s="30">
        <f aca="true" t="shared" si="7" ref="D22:D30">E22-C22</f>
        <v>0</v>
      </c>
      <c r="E22" s="14">
        <f>'cost centre pasted'!E20</f>
        <v>5000</v>
      </c>
      <c r="F22" s="14">
        <f>'cost centre pasted'!H20</f>
        <v>560</v>
      </c>
      <c r="G22" s="14">
        <f>'cost centre pasted'!F20</f>
        <v>4000</v>
      </c>
      <c r="H22" s="30">
        <f t="shared" si="5"/>
        <v>440</v>
      </c>
      <c r="I22" s="14">
        <v>440</v>
      </c>
      <c r="J22" s="14">
        <f t="shared" si="2"/>
        <v>5000</v>
      </c>
      <c r="K22" s="36">
        <f t="shared" si="3"/>
        <v>0</v>
      </c>
      <c r="L22" s="35"/>
    </row>
    <row r="23" spans="1:12" s="11" customFormat="1" ht="12.75">
      <c r="A23" s="9" t="str">
        <f>'cost centre pasted'!B21</f>
        <v>303</v>
      </c>
      <c r="B23" s="9" t="str">
        <f>'cost centre pasted'!C21</f>
        <v>Energy</v>
      </c>
      <c r="C23" s="14">
        <f>'cost centre pasted'!D21</f>
        <v>20000</v>
      </c>
      <c r="D23" s="30">
        <f t="shared" si="7"/>
        <v>0</v>
      </c>
      <c r="E23" s="14">
        <f>'cost centre pasted'!E21</f>
        <v>20000</v>
      </c>
      <c r="F23" s="14">
        <f>'cost centre pasted'!H21</f>
        <v>4000</v>
      </c>
      <c r="G23" s="14">
        <f>'cost centre pasted'!F21</f>
        <v>0</v>
      </c>
      <c r="H23" s="30">
        <f t="shared" si="5"/>
        <v>16000</v>
      </c>
      <c r="I23" s="14">
        <v>16000</v>
      </c>
      <c r="J23" s="14">
        <f t="shared" si="2"/>
        <v>20000</v>
      </c>
      <c r="K23" s="36">
        <f t="shared" si="3"/>
        <v>0</v>
      </c>
      <c r="L23" s="35"/>
    </row>
    <row r="24" spans="1:12" s="11" customFormat="1" ht="12.75">
      <c r="A24" s="9" t="str">
        <f>'cost centre pasted'!B22</f>
        <v>304</v>
      </c>
      <c r="B24" s="10" t="str">
        <f>'cost centre pasted'!C22</f>
        <v>Rent/Council Tax</v>
      </c>
      <c r="C24" s="14">
        <f>'cost centre pasted'!D22</f>
        <v>0</v>
      </c>
      <c r="D24" s="30">
        <f t="shared" si="7"/>
        <v>0</v>
      </c>
      <c r="E24" s="14">
        <f>'cost centre pasted'!E22</f>
        <v>0</v>
      </c>
      <c r="F24" s="14">
        <f>'cost centre pasted'!H22</f>
        <v>0</v>
      </c>
      <c r="G24" s="14">
        <f>'cost centre pasted'!F22</f>
        <v>0</v>
      </c>
      <c r="H24" s="30">
        <f t="shared" si="5"/>
        <v>0</v>
      </c>
      <c r="I24" s="14"/>
      <c r="J24" s="14">
        <f t="shared" si="2"/>
        <v>0</v>
      </c>
      <c r="K24" s="36">
        <f t="shared" si="3"/>
        <v>0</v>
      </c>
      <c r="L24" s="35"/>
    </row>
    <row r="25" spans="1:12" s="11" customFormat="1" ht="12.75">
      <c r="A25" s="9" t="str">
        <f>'cost centre pasted'!B23</f>
        <v>305</v>
      </c>
      <c r="B25" s="10" t="str">
        <f>'cost centre pasted'!C23</f>
        <v>Rates</v>
      </c>
      <c r="C25" s="14">
        <f>'cost centre pasted'!D23</f>
        <v>15000</v>
      </c>
      <c r="D25" s="30">
        <f t="shared" si="7"/>
        <v>0</v>
      </c>
      <c r="E25" s="14">
        <f>'cost centre pasted'!E23</f>
        <v>15000</v>
      </c>
      <c r="F25" s="14">
        <f>'cost centre pasted'!H23</f>
        <v>5000</v>
      </c>
      <c r="G25" s="14">
        <f>'cost centre pasted'!F23</f>
        <v>0</v>
      </c>
      <c r="H25" s="30">
        <f t="shared" si="5"/>
        <v>10000</v>
      </c>
      <c r="I25" s="14">
        <v>1000</v>
      </c>
      <c r="J25" s="14">
        <f t="shared" si="2"/>
        <v>6000</v>
      </c>
      <c r="K25" s="36">
        <f t="shared" si="3"/>
        <v>9000</v>
      </c>
      <c r="L25" s="35"/>
    </row>
    <row r="26" spans="1:12" s="11" customFormat="1" ht="12.75">
      <c r="A26" s="9" t="str">
        <f>'cost centre pasted'!B24</f>
        <v>306</v>
      </c>
      <c r="B26" s="10" t="str">
        <f>'cost centre pasted'!C24</f>
        <v>Water Rates</v>
      </c>
      <c r="C26" s="14">
        <f>'cost centre pasted'!D24</f>
        <v>6000</v>
      </c>
      <c r="D26" s="30">
        <f t="shared" si="7"/>
        <v>0</v>
      </c>
      <c r="E26" s="14">
        <f>'cost centre pasted'!E24</f>
        <v>6000</v>
      </c>
      <c r="F26" s="14">
        <f>'cost centre pasted'!H24</f>
        <v>1000</v>
      </c>
      <c r="G26" s="14">
        <f>'cost centre pasted'!F24</f>
        <v>0</v>
      </c>
      <c r="H26" s="30">
        <f t="shared" si="5"/>
        <v>5000</v>
      </c>
      <c r="I26" s="14">
        <v>5000</v>
      </c>
      <c r="J26" s="14">
        <f t="shared" si="2"/>
        <v>6000</v>
      </c>
      <c r="K26" s="36">
        <f t="shared" si="3"/>
        <v>0</v>
      </c>
      <c r="L26" s="35"/>
    </row>
    <row r="27" spans="1:12" s="11" customFormat="1" ht="12.75">
      <c r="A27" s="9" t="str">
        <f>'cost centre pasted'!B25</f>
        <v>307</v>
      </c>
      <c r="B27" s="10" t="str">
        <f>'cost centre pasted'!C25</f>
        <v>Cleaning</v>
      </c>
      <c r="C27" s="14">
        <f>'cost centre pasted'!D25</f>
        <v>3000</v>
      </c>
      <c r="D27" s="30">
        <f t="shared" si="7"/>
        <v>0</v>
      </c>
      <c r="E27" s="14">
        <f>'cost centre pasted'!E25</f>
        <v>3000</v>
      </c>
      <c r="F27" s="14">
        <f>'cost centre pasted'!H25</f>
        <v>1500</v>
      </c>
      <c r="G27" s="14">
        <f>'cost centre pasted'!F25</f>
        <v>400</v>
      </c>
      <c r="H27" s="30">
        <f t="shared" si="5"/>
        <v>1100</v>
      </c>
      <c r="I27" s="14">
        <v>1100</v>
      </c>
      <c r="J27" s="14">
        <f t="shared" si="2"/>
        <v>3000</v>
      </c>
      <c r="K27" s="36">
        <f t="shared" si="3"/>
        <v>0</v>
      </c>
      <c r="L27" s="35"/>
    </row>
    <row r="28" spans="1:12" s="11" customFormat="1" ht="12.75">
      <c r="A28" s="9" t="str">
        <f>'cost centre pasted'!B26</f>
        <v>308</v>
      </c>
      <c r="B28" s="9" t="str">
        <f>'cost centre pasted'!C26</f>
        <v>Revenue Contribution to Capital</v>
      </c>
      <c r="C28" s="14">
        <f>'cost centre pasted'!D26</f>
        <v>0</v>
      </c>
      <c r="D28" s="30">
        <f t="shared" si="7"/>
        <v>0</v>
      </c>
      <c r="E28" s="14">
        <f>'cost centre pasted'!E26</f>
        <v>0</v>
      </c>
      <c r="F28" s="14">
        <f>'cost centre pasted'!H26</f>
        <v>0</v>
      </c>
      <c r="G28" s="14">
        <f>'cost centre pasted'!F26</f>
        <v>0</v>
      </c>
      <c r="H28" s="30">
        <f aca="true" t="shared" si="8" ref="H28:H48">E28-(F28+G28)</f>
        <v>0</v>
      </c>
      <c r="I28" s="14"/>
      <c r="J28" s="14">
        <f>F28+G28+I28</f>
        <v>0</v>
      </c>
      <c r="K28" s="36">
        <f aca="true" t="shared" si="9" ref="K28:K35">+(H28-I28)</f>
        <v>0</v>
      </c>
      <c r="L28" s="35"/>
    </row>
    <row r="29" spans="1:12" s="11" customFormat="1" ht="12.75">
      <c r="A29" s="9" t="str">
        <f>'cost centre pasted'!B27</f>
        <v>310</v>
      </c>
      <c r="B29" s="9" t="str">
        <f>'cost centre pasted'!C27</f>
        <v>Devolved Formula Capital</v>
      </c>
      <c r="C29" s="14">
        <f>'cost centre pasted'!D27</f>
        <v>9000</v>
      </c>
      <c r="D29" s="30">
        <f t="shared" si="7"/>
        <v>0</v>
      </c>
      <c r="E29" s="14">
        <f>'cost centre pasted'!E27</f>
        <v>9000</v>
      </c>
      <c r="F29" s="14">
        <f>'cost centre pasted'!H27</f>
        <v>3000</v>
      </c>
      <c r="G29" s="14">
        <f>'cost centre pasted'!F27</f>
        <v>0</v>
      </c>
      <c r="H29" s="30">
        <f t="shared" si="8"/>
        <v>6000</v>
      </c>
      <c r="I29" s="14">
        <v>2000</v>
      </c>
      <c r="J29" s="14">
        <f>F29+G29+I29</f>
        <v>5000</v>
      </c>
      <c r="K29" s="36">
        <f t="shared" si="9"/>
        <v>4000</v>
      </c>
      <c r="L29" s="35" t="s">
        <v>167</v>
      </c>
    </row>
    <row r="30" spans="1:12" s="11" customFormat="1" ht="12.75">
      <c r="A30" s="9" t="str">
        <f>'cost centre pasted'!B28</f>
        <v>311</v>
      </c>
      <c r="B30" s="9" t="str">
        <f>'cost centre pasted'!C28</f>
        <v>Capital Condition</v>
      </c>
      <c r="C30" s="14">
        <f>'cost centre pasted'!D28</f>
        <v>0</v>
      </c>
      <c r="D30" s="30">
        <f t="shared" si="7"/>
        <v>0</v>
      </c>
      <c r="E30" s="14">
        <f>'cost centre pasted'!E28</f>
        <v>0</v>
      </c>
      <c r="F30" s="14">
        <f>'cost centre pasted'!H28</f>
        <v>0</v>
      </c>
      <c r="G30" s="14">
        <f>'cost centre pasted'!F28</f>
        <v>0</v>
      </c>
      <c r="H30" s="30">
        <f t="shared" si="8"/>
        <v>0</v>
      </c>
      <c r="I30" s="14"/>
      <c r="J30" s="14">
        <f>F30+G30+I30</f>
        <v>0</v>
      </c>
      <c r="K30" s="36">
        <f t="shared" si="9"/>
        <v>0</v>
      </c>
      <c r="L30" s="35"/>
    </row>
    <row r="31" spans="1:12" s="11" customFormat="1" ht="13.5" thickBot="1">
      <c r="A31" s="25"/>
      <c r="B31" s="22"/>
      <c r="C31" s="17"/>
      <c r="D31" s="18"/>
      <c r="E31" s="18"/>
      <c r="F31" s="18"/>
      <c r="G31" s="18"/>
      <c r="H31" s="18"/>
      <c r="I31" s="18"/>
      <c r="J31" s="18"/>
      <c r="K31" s="17"/>
      <c r="L31" s="35"/>
    </row>
    <row r="32" spans="1:12" s="11" customFormat="1" ht="13.5" thickBot="1">
      <c r="A32" s="27" t="s">
        <v>70</v>
      </c>
      <c r="B32" s="23" t="s">
        <v>71</v>
      </c>
      <c r="C32" s="31">
        <f aca="true" t="shared" si="10" ref="C32:K32">SUM(C21:C31)</f>
        <v>88000</v>
      </c>
      <c r="D32" s="31">
        <f t="shared" si="10"/>
        <v>0</v>
      </c>
      <c r="E32" s="31">
        <f t="shared" si="10"/>
        <v>88000</v>
      </c>
      <c r="F32" s="31">
        <f t="shared" si="10"/>
        <v>22060</v>
      </c>
      <c r="G32" s="31">
        <f t="shared" si="10"/>
        <v>12400</v>
      </c>
      <c r="H32" s="31">
        <f t="shared" si="10"/>
        <v>53540</v>
      </c>
      <c r="I32" s="31">
        <f t="shared" si="10"/>
        <v>40540</v>
      </c>
      <c r="J32" s="31">
        <f t="shared" si="10"/>
        <v>75000</v>
      </c>
      <c r="K32" s="31">
        <f t="shared" si="10"/>
        <v>13000</v>
      </c>
      <c r="L32" s="35"/>
    </row>
    <row r="33" spans="1:12" s="11" customFormat="1" ht="12.75">
      <c r="A33" s="9"/>
      <c r="B33" s="10"/>
      <c r="C33" s="14"/>
      <c r="D33" s="14"/>
      <c r="E33" s="14"/>
      <c r="F33" s="14"/>
      <c r="G33" s="14"/>
      <c r="H33" s="14"/>
      <c r="I33" s="14"/>
      <c r="J33" s="14"/>
      <c r="K33" s="37"/>
      <c r="L33" s="35"/>
    </row>
    <row r="34" spans="1:12" s="11" customFormat="1" ht="12.75">
      <c r="A34" s="9" t="str">
        <f>'cost centre pasted'!B29</f>
        <v>401</v>
      </c>
      <c r="B34" s="9" t="str">
        <f>'cost centre pasted'!C29</f>
        <v>General Stationery/Stock</v>
      </c>
      <c r="C34" s="14">
        <f>'cost centre pasted'!D29</f>
        <v>20000</v>
      </c>
      <c r="D34" s="30">
        <f>E34-C34</f>
        <v>0</v>
      </c>
      <c r="E34" s="14">
        <f>'cost centre pasted'!E29</f>
        <v>20000</v>
      </c>
      <c r="F34" s="14">
        <f>'cost centre pasted'!H29</f>
        <v>5800</v>
      </c>
      <c r="G34" s="14">
        <f>'cost centre pasted'!F29</f>
        <v>650</v>
      </c>
      <c r="H34" s="30">
        <f>E34-(F34+G34)</f>
        <v>13550</v>
      </c>
      <c r="I34" s="14">
        <v>13550</v>
      </c>
      <c r="J34" s="14">
        <f>F34+G34+I34</f>
        <v>20000</v>
      </c>
      <c r="K34" s="36">
        <f t="shared" si="9"/>
        <v>0</v>
      </c>
      <c r="L34" s="35"/>
    </row>
    <row r="35" spans="1:12" s="11" customFormat="1" ht="12.75">
      <c r="A35" s="9" t="str">
        <f>'cost centre pasted'!B30</f>
        <v>402</v>
      </c>
      <c r="B35" s="9" t="str">
        <f>'cost centre pasted'!C30</f>
        <v>Curriculum Contracts</v>
      </c>
      <c r="C35" s="14">
        <f>'cost centre pasted'!D30</f>
        <v>3000</v>
      </c>
      <c r="D35" s="30">
        <f aca="true" t="shared" si="11" ref="D35:D51">E35-C35</f>
        <v>0</v>
      </c>
      <c r="E35" s="14">
        <f>'cost centre pasted'!E30</f>
        <v>3000</v>
      </c>
      <c r="F35" s="14">
        <f>'cost centre pasted'!H30</f>
        <v>500</v>
      </c>
      <c r="G35" s="14">
        <f>'cost centre pasted'!F30</f>
        <v>2500</v>
      </c>
      <c r="H35" s="30">
        <f>E35-(F35+G35)</f>
        <v>0</v>
      </c>
      <c r="I35" s="14"/>
      <c r="J35" s="14">
        <f>F35+G35+I35</f>
        <v>3000</v>
      </c>
      <c r="K35" s="36">
        <f t="shared" si="9"/>
        <v>0</v>
      </c>
      <c r="L35" s="35"/>
    </row>
    <row r="36" spans="1:12" s="11" customFormat="1" ht="12.75">
      <c r="A36" s="48" t="str">
        <f>'cost centre pasted'!B31</f>
        <v>403</v>
      </c>
      <c r="B36" s="48" t="str">
        <f>'cost centre pasted'!C31</f>
        <v>Maths</v>
      </c>
      <c r="C36" s="14">
        <f>'cost centre pasted'!D31</f>
        <v>1000</v>
      </c>
      <c r="D36" s="30">
        <f t="shared" si="11"/>
        <v>0</v>
      </c>
      <c r="E36" s="14">
        <f>'cost centre pasted'!E31</f>
        <v>1000</v>
      </c>
      <c r="F36" s="14">
        <f>'cost centre pasted'!H31</f>
        <v>25</v>
      </c>
      <c r="G36" s="14">
        <f>'cost centre pasted'!F31</f>
        <v>0</v>
      </c>
      <c r="H36" s="50">
        <f>E36-(F36+G36)</f>
        <v>975</v>
      </c>
      <c r="I36" s="49">
        <v>975</v>
      </c>
      <c r="J36" s="14">
        <f>F36+G36+I36</f>
        <v>1000</v>
      </c>
      <c r="K36" s="44">
        <f aca="true" t="shared" si="12" ref="K36:K47">+(H36-I36)</f>
        <v>0</v>
      </c>
      <c r="L36" s="35" t="s">
        <v>168</v>
      </c>
    </row>
    <row r="37" spans="1:12" s="11" customFormat="1" ht="12.75">
      <c r="A37" s="48" t="str">
        <f>'cost centre pasted'!B32</f>
        <v>404</v>
      </c>
      <c r="B37" s="48" t="str">
        <f>'cost centre pasted'!C32</f>
        <v>English</v>
      </c>
      <c r="C37" s="14">
        <f>'cost centre pasted'!D32</f>
        <v>1000</v>
      </c>
      <c r="D37" s="30">
        <f t="shared" si="11"/>
        <v>0</v>
      </c>
      <c r="E37" s="14">
        <f>'cost centre pasted'!E32</f>
        <v>1000</v>
      </c>
      <c r="F37" s="14">
        <f>'cost centre pasted'!H32</f>
        <v>250</v>
      </c>
      <c r="G37" s="14">
        <f>'cost centre pasted'!F32</f>
        <v>98</v>
      </c>
      <c r="H37" s="50">
        <f t="shared" si="8"/>
        <v>652</v>
      </c>
      <c r="I37" s="49">
        <v>652</v>
      </c>
      <c r="J37" s="14">
        <f aca="true" t="shared" si="13" ref="J37:J50">F37+G37+I37</f>
        <v>1000</v>
      </c>
      <c r="K37" s="44">
        <f t="shared" si="12"/>
        <v>0</v>
      </c>
      <c r="L37" s="35" t="s">
        <v>168</v>
      </c>
    </row>
    <row r="38" spans="1:12" s="11" customFormat="1" ht="12.75">
      <c r="A38" s="9" t="str">
        <f>'cost centre pasted'!B33</f>
        <v>405</v>
      </c>
      <c r="B38" s="9" t="str">
        <f>'cost centre pasted'!C33</f>
        <v>Science</v>
      </c>
      <c r="C38" s="14">
        <f>'cost centre pasted'!D33</f>
        <v>1000</v>
      </c>
      <c r="D38" s="30">
        <f t="shared" si="11"/>
        <v>0</v>
      </c>
      <c r="E38" s="14">
        <f>'cost centre pasted'!E33</f>
        <v>1000</v>
      </c>
      <c r="F38" s="14">
        <f>'cost centre pasted'!H33</f>
        <v>450</v>
      </c>
      <c r="G38" s="14">
        <f>'cost centre pasted'!F33</f>
        <v>0</v>
      </c>
      <c r="H38" s="30">
        <f t="shared" si="8"/>
        <v>550</v>
      </c>
      <c r="I38" s="14">
        <v>550</v>
      </c>
      <c r="J38" s="14">
        <f t="shared" si="13"/>
        <v>1000</v>
      </c>
      <c r="K38" s="36">
        <f t="shared" si="12"/>
        <v>0</v>
      </c>
      <c r="L38" s="35" t="s">
        <v>168</v>
      </c>
    </row>
    <row r="39" spans="1:12" s="11" customFormat="1" ht="12.75">
      <c r="A39" s="9" t="str">
        <f>'cost centre pasted'!B34</f>
        <v>406</v>
      </c>
      <c r="B39" s="9" t="str">
        <f>'cost centre pasted'!C34</f>
        <v>Design &amp; Technology</v>
      </c>
      <c r="C39" s="14">
        <f>'cost centre pasted'!D34</f>
        <v>1000</v>
      </c>
      <c r="D39" s="30">
        <f t="shared" si="11"/>
        <v>0</v>
      </c>
      <c r="E39" s="14">
        <f>'cost centre pasted'!E34</f>
        <v>1000</v>
      </c>
      <c r="F39" s="14">
        <f>'cost centre pasted'!H34</f>
        <v>100</v>
      </c>
      <c r="G39" s="14">
        <f>'cost centre pasted'!F34</f>
        <v>0</v>
      </c>
      <c r="H39" s="30">
        <f t="shared" si="8"/>
        <v>900</v>
      </c>
      <c r="I39" s="14">
        <v>900</v>
      </c>
      <c r="J39" s="14">
        <f t="shared" si="13"/>
        <v>1000</v>
      </c>
      <c r="K39" s="36">
        <f t="shared" si="12"/>
        <v>0</v>
      </c>
      <c r="L39" s="35" t="s">
        <v>168</v>
      </c>
    </row>
    <row r="40" spans="1:12" s="11" customFormat="1" ht="12.75">
      <c r="A40" s="9" t="str">
        <f>'cost centre pasted'!B35</f>
        <v>407</v>
      </c>
      <c r="B40" s="9" t="str">
        <f>'cost centre pasted'!C35</f>
        <v>I.C.T.</v>
      </c>
      <c r="C40" s="14">
        <f>'cost centre pasted'!D35</f>
        <v>20000</v>
      </c>
      <c r="D40" s="30">
        <f t="shared" si="11"/>
        <v>0</v>
      </c>
      <c r="E40" s="14">
        <f>'cost centre pasted'!E35</f>
        <v>20000</v>
      </c>
      <c r="F40" s="14">
        <f>'cost centre pasted'!H35</f>
        <v>3000</v>
      </c>
      <c r="G40" s="14">
        <f>'cost centre pasted'!F35</f>
        <v>13000</v>
      </c>
      <c r="H40" s="30">
        <f t="shared" si="8"/>
        <v>4000</v>
      </c>
      <c r="I40" s="14">
        <v>4000</v>
      </c>
      <c r="J40" s="14">
        <f t="shared" si="13"/>
        <v>20000</v>
      </c>
      <c r="K40" s="36">
        <f t="shared" si="12"/>
        <v>0</v>
      </c>
      <c r="L40" s="35" t="s">
        <v>168</v>
      </c>
    </row>
    <row r="41" spans="1:12" s="11" customFormat="1" ht="12.75">
      <c r="A41" s="9" t="str">
        <f>'cost centre pasted'!B36</f>
        <v>408</v>
      </c>
      <c r="B41" s="9" t="str">
        <f>'cost centre pasted'!C36</f>
        <v>S.E.N.</v>
      </c>
      <c r="C41" s="14">
        <f>'cost centre pasted'!D36</f>
        <v>500</v>
      </c>
      <c r="D41" s="30">
        <f t="shared" si="11"/>
        <v>0</v>
      </c>
      <c r="E41" s="14">
        <f>'cost centre pasted'!E36</f>
        <v>500</v>
      </c>
      <c r="F41" s="14">
        <f>'cost centre pasted'!H36</f>
        <v>200</v>
      </c>
      <c r="G41" s="14">
        <f>'cost centre pasted'!F36</f>
        <v>0</v>
      </c>
      <c r="H41" s="30">
        <f t="shared" si="8"/>
        <v>300</v>
      </c>
      <c r="I41" s="14">
        <v>300</v>
      </c>
      <c r="J41" s="14">
        <f t="shared" si="13"/>
        <v>500</v>
      </c>
      <c r="K41" s="36">
        <f t="shared" si="12"/>
        <v>0</v>
      </c>
      <c r="L41" s="35" t="s">
        <v>168</v>
      </c>
    </row>
    <row r="42" spans="1:12" s="11" customFormat="1" ht="12.75">
      <c r="A42" s="13" t="str">
        <f>'cost centre pasted'!B37</f>
        <v>409</v>
      </c>
      <c r="B42" s="13" t="str">
        <f>'cost centre pasted'!C37</f>
        <v>History</v>
      </c>
      <c r="C42" s="14">
        <f>'cost centre pasted'!D37</f>
        <v>500</v>
      </c>
      <c r="D42" s="30">
        <f t="shared" si="11"/>
        <v>0</v>
      </c>
      <c r="E42" s="14">
        <f>'cost centre pasted'!E37</f>
        <v>500</v>
      </c>
      <c r="F42" s="14">
        <f>'cost centre pasted'!H37</f>
        <v>100</v>
      </c>
      <c r="G42" s="14">
        <f>'cost centre pasted'!F37</f>
        <v>0</v>
      </c>
      <c r="H42" s="30">
        <f t="shared" si="8"/>
        <v>400</v>
      </c>
      <c r="I42" s="14">
        <v>400</v>
      </c>
      <c r="J42" s="14">
        <f t="shared" si="13"/>
        <v>500</v>
      </c>
      <c r="K42" s="36">
        <f t="shared" si="12"/>
        <v>0</v>
      </c>
      <c r="L42" s="35" t="s">
        <v>168</v>
      </c>
    </row>
    <row r="43" spans="1:12" s="11" customFormat="1" ht="12.75">
      <c r="A43" s="9" t="str">
        <f>'cost centre pasted'!B38</f>
        <v>410</v>
      </c>
      <c r="B43" s="9" t="str">
        <f>'cost centre pasted'!C38</f>
        <v>Geography</v>
      </c>
      <c r="C43" s="14">
        <f>'cost centre pasted'!D38</f>
        <v>500</v>
      </c>
      <c r="D43" s="30">
        <f t="shared" si="11"/>
        <v>0</v>
      </c>
      <c r="E43" s="14">
        <f>'cost centre pasted'!E38</f>
        <v>500</v>
      </c>
      <c r="F43" s="14">
        <f>'cost centre pasted'!H38</f>
        <v>0</v>
      </c>
      <c r="G43" s="14">
        <f>'cost centre pasted'!F38</f>
        <v>0</v>
      </c>
      <c r="H43" s="30">
        <f t="shared" si="8"/>
        <v>500</v>
      </c>
      <c r="I43" s="14">
        <v>500</v>
      </c>
      <c r="J43" s="14">
        <f t="shared" si="13"/>
        <v>500</v>
      </c>
      <c r="K43" s="36">
        <f t="shared" si="12"/>
        <v>0</v>
      </c>
      <c r="L43" s="35" t="s">
        <v>168</v>
      </c>
    </row>
    <row r="44" spans="1:12" s="11" customFormat="1" ht="12.75">
      <c r="A44" s="9" t="str">
        <f>'cost centre pasted'!B39</f>
        <v>411</v>
      </c>
      <c r="B44" s="9" t="str">
        <f>'cost centre pasted'!C39</f>
        <v>Music</v>
      </c>
      <c r="C44" s="14">
        <f>'cost centre pasted'!D39</f>
        <v>500</v>
      </c>
      <c r="D44" s="30">
        <f t="shared" si="11"/>
        <v>0</v>
      </c>
      <c r="E44" s="14">
        <f>'cost centre pasted'!E39</f>
        <v>500</v>
      </c>
      <c r="F44" s="14">
        <f>'cost centre pasted'!H39</f>
        <v>10</v>
      </c>
      <c r="G44" s="14">
        <f>'cost centre pasted'!F39</f>
        <v>0</v>
      </c>
      <c r="H44" s="30">
        <f t="shared" si="8"/>
        <v>490</v>
      </c>
      <c r="I44" s="14">
        <v>490</v>
      </c>
      <c r="J44" s="14">
        <f t="shared" si="13"/>
        <v>500</v>
      </c>
      <c r="K44" s="36">
        <f t="shared" si="12"/>
        <v>0</v>
      </c>
      <c r="L44" s="35" t="s">
        <v>168</v>
      </c>
    </row>
    <row r="45" spans="1:12" s="11" customFormat="1" ht="12.75">
      <c r="A45" s="9" t="str">
        <f>'cost centre pasted'!B40</f>
        <v>412</v>
      </c>
      <c r="B45" s="9" t="str">
        <f>'cost centre pasted'!C40</f>
        <v>Art</v>
      </c>
      <c r="C45" s="14">
        <f>'cost centre pasted'!D40</f>
        <v>500</v>
      </c>
      <c r="D45" s="30">
        <f t="shared" si="11"/>
        <v>0</v>
      </c>
      <c r="E45" s="14">
        <f>'cost centre pasted'!E40</f>
        <v>500</v>
      </c>
      <c r="F45" s="14">
        <f>'cost centre pasted'!H40</f>
        <v>500</v>
      </c>
      <c r="G45" s="14">
        <f>'cost centre pasted'!F40</f>
        <v>0</v>
      </c>
      <c r="H45" s="30">
        <f t="shared" si="8"/>
        <v>0</v>
      </c>
      <c r="I45" s="14">
        <v>0</v>
      </c>
      <c r="J45" s="14">
        <f t="shared" si="13"/>
        <v>500</v>
      </c>
      <c r="K45" s="36">
        <f t="shared" si="12"/>
        <v>0</v>
      </c>
      <c r="L45" s="35" t="s">
        <v>168</v>
      </c>
    </row>
    <row r="46" spans="1:12" s="11" customFormat="1" ht="12.75">
      <c r="A46" s="9" t="str">
        <f>'cost centre pasted'!B41</f>
        <v>413</v>
      </c>
      <c r="B46" s="9" t="str">
        <f>'cost centre pasted'!C41</f>
        <v>P.E.</v>
      </c>
      <c r="C46" s="14">
        <f>'cost centre pasted'!D41</f>
        <v>500</v>
      </c>
      <c r="D46" s="30">
        <f t="shared" si="11"/>
        <v>0</v>
      </c>
      <c r="E46" s="14">
        <f>'cost centre pasted'!E41</f>
        <v>500</v>
      </c>
      <c r="F46" s="14">
        <f>'cost centre pasted'!H41</f>
        <v>100</v>
      </c>
      <c r="G46" s="14">
        <f>'cost centre pasted'!F41</f>
        <v>0</v>
      </c>
      <c r="H46" s="30">
        <f t="shared" si="8"/>
        <v>400</v>
      </c>
      <c r="I46" s="14">
        <v>400</v>
      </c>
      <c r="J46" s="14">
        <f t="shared" si="13"/>
        <v>500</v>
      </c>
      <c r="K46" s="36">
        <f t="shared" si="12"/>
        <v>0</v>
      </c>
      <c r="L46" s="35" t="s">
        <v>168</v>
      </c>
    </row>
    <row r="47" spans="1:12" s="11" customFormat="1" ht="12.75">
      <c r="A47" s="13" t="str">
        <f>'cost centre pasted'!B42</f>
        <v>415</v>
      </c>
      <c r="B47" s="13" t="str">
        <f>'cost centre pasted'!C42</f>
        <v>R.E.</v>
      </c>
      <c r="C47" s="14">
        <f>'cost centre pasted'!D42</f>
        <v>300</v>
      </c>
      <c r="D47" s="30">
        <f t="shared" si="11"/>
        <v>0</v>
      </c>
      <c r="E47" s="14">
        <f>'cost centre pasted'!E42</f>
        <v>300</v>
      </c>
      <c r="F47" s="14">
        <f>'cost centre pasted'!H42</f>
        <v>250</v>
      </c>
      <c r="G47" s="14">
        <f>'cost centre pasted'!F42</f>
        <v>0</v>
      </c>
      <c r="H47" s="30">
        <f t="shared" si="8"/>
        <v>50</v>
      </c>
      <c r="I47" s="14">
        <v>50</v>
      </c>
      <c r="J47" s="14">
        <f t="shared" si="13"/>
        <v>300</v>
      </c>
      <c r="K47" s="36">
        <f t="shared" si="12"/>
        <v>0</v>
      </c>
      <c r="L47" s="35" t="s">
        <v>168</v>
      </c>
    </row>
    <row r="48" spans="1:12" s="11" customFormat="1" ht="12.75">
      <c r="A48" s="13">
        <f>'cost centre pasted'!B43</f>
        <v>430</v>
      </c>
      <c r="B48" s="13" t="str">
        <f>'cost centre pasted'!C43</f>
        <v>PE &amp; Sports Expenditure</v>
      </c>
      <c r="C48" s="14">
        <f>'cost centre pasted'!D43</f>
        <v>8000</v>
      </c>
      <c r="D48" s="30">
        <f t="shared" si="11"/>
        <v>0</v>
      </c>
      <c r="E48" s="14">
        <f>'cost centre pasted'!E43</f>
        <v>8000</v>
      </c>
      <c r="F48" s="14">
        <f>'cost centre pasted'!H43</f>
        <v>2000</v>
      </c>
      <c r="G48" s="14">
        <f>'cost centre pasted'!F43</f>
        <v>0</v>
      </c>
      <c r="H48" s="30">
        <f t="shared" si="8"/>
        <v>6000</v>
      </c>
      <c r="I48" s="14">
        <v>6000</v>
      </c>
      <c r="J48" s="14">
        <f t="shared" si="13"/>
        <v>8000</v>
      </c>
      <c r="K48" s="36">
        <f>+(H48-I48)</f>
        <v>0</v>
      </c>
      <c r="L48" s="35" t="s">
        <v>168</v>
      </c>
    </row>
    <row r="49" spans="1:12" s="11" customFormat="1" ht="12.75">
      <c r="A49" s="13" t="str">
        <f>'cost centre pasted'!B44</f>
        <v>451</v>
      </c>
      <c r="B49" s="13" t="str">
        <f>'cost centre pasted'!C44</f>
        <v>Breakfast Club Exp</v>
      </c>
      <c r="C49" s="14">
        <f>'cost centre pasted'!D44</f>
        <v>10000</v>
      </c>
      <c r="D49" s="30">
        <f t="shared" si="11"/>
        <v>0</v>
      </c>
      <c r="E49" s="14">
        <f>'cost centre pasted'!E44</f>
        <v>10000</v>
      </c>
      <c r="F49" s="14">
        <f>'cost centre pasted'!H44</f>
        <v>1500</v>
      </c>
      <c r="G49" s="14">
        <f>'cost centre pasted'!F44</f>
        <v>6432.18332</v>
      </c>
      <c r="H49" s="30">
        <f aca="true" t="shared" si="14" ref="H49:H62">E49-(F49+G49)</f>
        <v>2067.81668</v>
      </c>
      <c r="I49" s="14">
        <v>2068</v>
      </c>
      <c r="J49" s="14">
        <f t="shared" si="13"/>
        <v>10000.18332</v>
      </c>
      <c r="K49" s="36">
        <f>+(H49-I49)</f>
        <v>-0.1833200000000943</v>
      </c>
      <c r="L49" s="35"/>
    </row>
    <row r="50" spans="1:12" s="11" customFormat="1" ht="12.75">
      <c r="A50" s="13" t="str">
        <f>'cost centre pasted'!B45</f>
        <v>451A</v>
      </c>
      <c r="B50" s="13" t="str">
        <f>'cost centre pasted'!C45</f>
        <v>Breakfast Club Income</v>
      </c>
      <c r="C50" s="14">
        <f>'cost centre pasted'!D45</f>
        <v>-10000</v>
      </c>
      <c r="D50" s="30">
        <f t="shared" si="11"/>
        <v>0</v>
      </c>
      <c r="E50" s="14">
        <f>'cost centre pasted'!E45</f>
        <v>-10000</v>
      </c>
      <c r="F50" s="14">
        <f>'cost centre pasted'!H45</f>
        <v>-1500</v>
      </c>
      <c r="G50" s="14">
        <f>'cost centre pasted'!F45</f>
        <v>0</v>
      </c>
      <c r="H50" s="30">
        <f t="shared" si="14"/>
        <v>-8500</v>
      </c>
      <c r="I50" s="14">
        <v>-8500</v>
      </c>
      <c r="J50" s="14">
        <f t="shared" si="13"/>
        <v>-10000</v>
      </c>
      <c r="K50" s="36">
        <f aca="true" t="shared" si="15" ref="K50:K62">+(H50-I50)</f>
        <v>0</v>
      </c>
      <c r="L50" s="35"/>
    </row>
    <row r="51" spans="1:12" s="11" customFormat="1" ht="12.75">
      <c r="A51" s="47">
        <f>'cost centre pasted'!B58</f>
        <v>600</v>
      </c>
      <c r="B51" s="47" t="str">
        <f>'cost centre pasted'!C58</f>
        <v>Pupil Premium</v>
      </c>
      <c r="C51" s="34">
        <f>'cost centre pasted'!D58</f>
        <v>50000</v>
      </c>
      <c r="D51" s="30">
        <f t="shared" si="11"/>
        <v>5000</v>
      </c>
      <c r="E51" s="34">
        <f>'cost centre pasted'!E58</f>
        <v>55000</v>
      </c>
      <c r="F51" s="34">
        <f>'cost centre pasted'!H58</f>
        <v>1800</v>
      </c>
      <c r="G51" s="34">
        <f>'cost centre pasted'!F58</f>
        <v>8500</v>
      </c>
      <c r="H51" s="44">
        <f>E51-(F51+G51)</f>
        <v>44700</v>
      </c>
      <c r="I51" s="34">
        <v>44700</v>
      </c>
      <c r="J51" s="34">
        <f>F51+G51+I51</f>
        <v>55000</v>
      </c>
      <c r="K51" s="44">
        <f>+(H51-I51)</f>
        <v>0</v>
      </c>
      <c r="L51" s="35"/>
    </row>
    <row r="52" spans="1:12" s="11" customFormat="1" ht="13.5" thickBot="1">
      <c r="A52" s="41"/>
      <c r="B52" s="41"/>
      <c r="C52" s="38"/>
      <c r="D52" s="38"/>
      <c r="E52" s="38"/>
      <c r="F52" s="38"/>
      <c r="G52" s="38"/>
      <c r="H52" s="38"/>
      <c r="I52" s="38"/>
      <c r="J52" s="38"/>
      <c r="K52" s="39"/>
      <c r="L52" s="35"/>
    </row>
    <row r="53" spans="1:12" s="11" customFormat="1" ht="13.5" thickBot="1">
      <c r="A53" s="28" t="s">
        <v>72</v>
      </c>
      <c r="B53" s="23" t="s">
        <v>73</v>
      </c>
      <c r="C53" s="31">
        <f aca="true" t="shared" si="16" ref="C53:K53">SUM(C34:C52)</f>
        <v>108300</v>
      </c>
      <c r="D53" s="31">
        <f t="shared" si="16"/>
        <v>5000</v>
      </c>
      <c r="E53" s="31">
        <f t="shared" si="16"/>
        <v>113300</v>
      </c>
      <c r="F53" s="31">
        <f t="shared" si="16"/>
        <v>15085</v>
      </c>
      <c r="G53" s="31">
        <f t="shared" si="16"/>
        <v>31180.18332</v>
      </c>
      <c r="H53" s="31">
        <f t="shared" si="16"/>
        <v>67034.81668</v>
      </c>
      <c r="I53" s="31">
        <f t="shared" si="16"/>
        <v>67035</v>
      </c>
      <c r="J53" s="31">
        <f t="shared" si="16"/>
        <v>113300.18332</v>
      </c>
      <c r="K53" s="31">
        <f t="shared" si="16"/>
        <v>-0.1833200000000943</v>
      </c>
      <c r="L53" s="35"/>
    </row>
    <row r="54" spans="1:12" s="11" customFormat="1" ht="12.75">
      <c r="A54" s="42"/>
      <c r="B54" s="43"/>
      <c r="C54" s="45"/>
      <c r="D54" s="45"/>
      <c r="E54" s="45"/>
      <c r="F54" s="45"/>
      <c r="G54" s="45"/>
      <c r="H54" s="45"/>
      <c r="I54" s="45"/>
      <c r="J54" s="45"/>
      <c r="K54" s="46"/>
      <c r="L54" s="35"/>
    </row>
    <row r="55" spans="1:12" s="11" customFormat="1" ht="12.75">
      <c r="A55" s="47" t="str">
        <f>'cost centre pasted'!B46</f>
        <v>501</v>
      </c>
      <c r="B55" s="47" t="str">
        <f>'cost centre pasted'!C46</f>
        <v>Administration/Contracts</v>
      </c>
      <c r="C55" s="49">
        <f>'cost centre pasted'!D46</f>
        <v>10000</v>
      </c>
      <c r="D55" s="44">
        <f>E55-C55</f>
        <v>0</v>
      </c>
      <c r="E55" s="34">
        <f>'cost centre pasted'!E46</f>
        <v>10000</v>
      </c>
      <c r="F55" s="49">
        <f>'cost centre pasted'!H46</f>
        <v>2300</v>
      </c>
      <c r="G55" s="49">
        <f>'cost centre pasted'!F46</f>
        <v>5000</v>
      </c>
      <c r="H55" s="50">
        <f t="shared" si="14"/>
        <v>2700</v>
      </c>
      <c r="I55" s="49">
        <v>2700</v>
      </c>
      <c r="J55" s="49">
        <f aca="true" t="shared" si="17" ref="J55:J62">F55+G55+I55</f>
        <v>10000</v>
      </c>
      <c r="K55" s="44">
        <f t="shared" si="15"/>
        <v>0</v>
      </c>
      <c r="L55" s="35"/>
    </row>
    <row r="56" spans="1:12" s="11" customFormat="1" ht="12.75">
      <c r="A56" s="13" t="str">
        <f>'cost centre pasted'!B47</f>
        <v>502</v>
      </c>
      <c r="B56" s="13" t="str">
        <f>'cost centre pasted'!C47</f>
        <v>Furniture</v>
      </c>
      <c r="C56" s="49">
        <f>'cost centre pasted'!D47</f>
        <v>1500</v>
      </c>
      <c r="D56" s="44">
        <f aca="true" t="shared" si="18" ref="D56:D66">E56-C56</f>
        <v>0</v>
      </c>
      <c r="E56" s="34">
        <f>'cost centre pasted'!E47</f>
        <v>1500</v>
      </c>
      <c r="F56" s="49">
        <f>'cost centre pasted'!H47</f>
        <v>0</v>
      </c>
      <c r="G56" s="49">
        <f>'cost centre pasted'!F47</f>
        <v>400</v>
      </c>
      <c r="H56" s="30">
        <f t="shared" si="14"/>
        <v>1100</v>
      </c>
      <c r="I56" s="14">
        <v>600</v>
      </c>
      <c r="J56" s="14">
        <f t="shared" si="17"/>
        <v>1000</v>
      </c>
      <c r="K56" s="36">
        <f t="shared" si="15"/>
        <v>500</v>
      </c>
      <c r="L56" s="35" t="s">
        <v>169</v>
      </c>
    </row>
    <row r="57" spans="1:12" s="11" customFormat="1" ht="12.75">
      <c r="A57" s="13" t="str">
        <f>'cost centre pasted'!B48</f>
        <v>503</v>
      </c>
      <c r="B57" s="13" t="str">
        <f>'cost centre pasted'!C48</f>
        <v>Insurance</v>
      </c>
      <c r="C57" s="49">
        <f>'cost centre pasted'!D48</f>
        <v>9000</v>
      </c>
      <c r="D57" s="44">
        <f t="shared" si="18"/>
        <v>0</v>
      </c>
      <c r="E57" s="34">
        <f>'cost centre pasted'!E48</f>
        <v>9000</v>
      </c>
      <c r="F57" s="49">
        <f>'cost centre pasted'!H48</f>
        <v>4500</v>
      </c>
      <c r="G57" s="49">
        <f>'cost centre pasted'!F48</f>
        <v>0</v>
      </c>
      <c r="H57" s="30">
        <f t="shared" si="14"/>
        <v>4500</v>
      </c>
      <c r="I57" s="14">
        <v>4500</v>
      </c>
      <c r="J57" s="14">
        <f t="shared" si="17"/>
        <v>9000</v>
      </c>
      <c r="K57" s="36">
        <f t="shared" si="15"/>
        <v>0</v>
      </c>
      <c r="L57" s="35"/>
    </row>
    <row r="58" spans="1:12" s="11" customFormat="1" ht="12.75">
      <c r="A58" s="13" t="str">
        <f>'cost centre pasted'!B49</f>
        <v>504</v>
      </c>
      <c r="B58" s="13" t="str">
        <f>'cost centre pasted'!C49</f>
        <v>Transport</v>
      </c>
      <c r="C58" s="49">
        <f>'cost centre pasted'!D49</f>
        <v>4000</v>
      </c>
      <c r="D58" s="44">
        <f t="shared" si="18"/>
        <v>0</v>
      </c>
      <c r="E58" s="34">
        <f>'cost centre pasted'!E49</f>
        <v>4000</v>
      </c>
      <c r="F58" s="49">
        <f>'cost centre pasted'!H49</f>
        <v>700</v>
      </c>
      <c r="G58" s="49">
        <f>'cost centre pasted'!F49</f>
        <v>0</v>
      </c>
      <c r="H58" s="30">
        <f t="shared" si="14"/>
        <v>3300</v>
      </c>
      <c r="I58" s="14">
        <v>3300</v>
      </c>
      <c r="J58" s="14">
        <f t="shared" si="17"/>
        <v>4000</v>
      </c>
      <c r="K58" s="36">
        <f t="shared" si="15"/>
        <v>0</v>
      </c>
      <c r="L58" s="35"/>
    </row>
    <row r="59" spans="1:12" s="11" customFormat="1" ht="12.75">
      <c r="A59" s="13" t="str">
        <f>'cost centre pasted'!B50</f>
        <v>505</v>
      </c>
      <c r="B59" s="13" t="str">
        <f>'cost centre pasted'!C50</f>
        <v>Catering</v>
      </c>
      <c r="C59" s="49">
        <f>'cost centre pasted'!D50</f>
        <v>22000</v>
      </c>
      <c r="D59" s="44">
        <f t="shared" si="18"/>
        <v>0</v>
      </c>
      <c r="E59" s="34">
        <f>'cost centre pasted'!E50</f>
        <v>22000</v>
      </c>
      <c r="F59" s="49">
        <f>'cost centre pasted'!H50</f>
        <v>5500</v>
      </c>
      <c r="G59" s="49">
        <f>'cost centre pasted'!F50</f>
        <v>0</v>
      </c>
      <c r="H59" s="30">
        <f t="shared" si="14"/>
        <v>16500</v>
      </c>
      <c r="I59" s="14">
        <v>16500</v>
      </c>
      <c r="J59" s="14">
        <f t="shared" si="17"/>
        <v>22000</v>
      </c>
      <c r="K59" s="36">
        <f t="shared" si="15"/>
        <v>0</v>
      </c>
      <c r="L59" s="35"/>
    </row>
    <row r="60" spans="1:12" s="11" customFormat="1" ht="12.75">
      <c r="A60" s="13" t="str">
        <f>'cost centre pasted'!B51</f>
        <v>506</v>
      </c>
      <c r="B60" s="13" t="str">
        <f>'cost centre pasted'!C51</f>
        <v>Refuse</v>
      </c>
      <c r="C60" s="49">
        <f>'cost centre pasted'!D51</f>
        <v>2000</v>
      </c>
      <c r="D60" s="44">
        <f t="shared" si="18"/>
        <v>0</v>
      </c>
      <c r="E60" s="34">
        <f>'cost centre pasted'!E51</f>
        <v>2000</v>
      </c>
      <c r="F60" s="49">
        <f>'cost centre pasted'!H51</f>
        <v>350</v>
      </c>
      <c r="G60" s="49">
        <f>'cost centre pasted'!F51</f>
        <v>0</v>
      </c>
      <c r="H60" s="30">
        <f t="shared" si="14"/>
        <v>1650</v>
      </c>
      <c r="I60" s="14">
        <v>1650</v>
      </c>
      <c r="J60" s="14">
        <f t="shared" si="17"/>
        <v>2000</v>
      </c>
      <c r="K60" s="36">
        <f t="shared" si="15"/>
        <v>0</v>
      </c>
      <c r="L60" s="35"/>
    </row>
    <row r="61" spans="1:12" s="11" customFormat="1" ht="12.75">
      <c r="A61" s="13" t="str">
        <f>'cost centre pasted'!B52</f>
        <v>507</v>
      </c>
      <c r="B61" s="13" t="str">
        <f>'cost centre pasted'!C52</f>
        <v>Medical/Hygiene</v>
      </c>
      <c r="C61" s="49">
        <f>'cost centre pasted'!D52</f>
        <v>500</v>
      </c>
      <c r="D61" s="44">
        <f t="shared" si="18"/>
        <v>0</v>
      </c>
      <c r="E61" s="34">
        <f>'cost centre pasted'!E52</f>
        <v>500</v>
      </c>
      <c r="F61" s="49">
        <f>'cost centre pasted'!H52</f>
        <v>100</v>
      </c>
      <c r="G61" s="49">
        <f>'cost centre pasted'!F52</f>
        <v>0</v>
      </c>
      <c r="H61" s="30">
        <f t="shared" si="14"/>
        <v>400</v>
      </c>
      <c r="I61" s="14">
        <v>400</v>
      </c>
      <c r="J61" s="14">
        <f t="shared" si="17"/>
        <v>500</v>
      </c>
      <c r="K61" s="36">
        <f t="shared" si="15"/>
        <v>0</v>
      </c>
      <c r="L61" s="35"/>
    </row>
    <row r="62" spans="1:12" s="11" customFormat="1" ht="12.75">
      <c r="A62" s="13" t="str">
        <f>'cost centre pasted'!B53</f>
        <v>508</v>
      </c>
      <c r="B62" s="13" t="str">
        <f>'cost centre pasted'!C53</f>
        <v>Sports Instruction</v>
      </c>
      <c r="C62" s="49">
        <f>'cost centre pasted'!D53</f>
        <v>3000</v>
      </c>
      <c r="D62" s="44">
        <f t="shared" si="18"/>
        <v>0</v>
      </c>
      <c r="E62" s="34">
        <f>'cost centre pasted'!E53</f>
        <v>3000</v>
      </c>
      <c r="F62" s="49">
        <f>'cost centre pasted'!H53</f>
        <v>600</v>
      </c>
      <c r="G62" s="49">
        <f>'cost centre pasted'!F53</f>
        <v>0</v>
      </c>
      <c r="H62" s="30">
        <f t="shared" si="14"/>
        <v>2400</v>
      </c>
      <c r="I62" s="14">
        <v>2400</v>
      </c>
      <c r="J62" s="14">
        <f t="shared" si="17"/>
        <v>3000</v>
      </c>
      <c r="K62" s="36">
        <f t="shared" si="15"/>
        <v>0</v>
      </c>
      <c r="L62" s="35"/>
    </row>
    <row r="63" spans="1:12" s="11" customFormat="1" ht="12.75">
      <c r="A63" s="13" t="str">
        <f>'cost centre pasted'!B54</f>
        <v>510</v>
      </c>
      <c r="B63" s="13" t="str">
        <f>'cost centre pasted'!C54</f>
        <v>Communications</v>
      </c>
      <c r="C63" s="49">
        <f>'cost centre pasted'!D54</f>
        <v>3000</v>
      </c>
      <c r="D63" s="44">
        <f t="shared" si="18"/>
        <v>0</v>
      </c>
      <c r="E63" s="34">
        <f>'cost centre pasted'!E54</f>
        <v>3000</v>
      </c>
      <c r="F63" s="49">
        <f>'cost centre pasted'!H54</f>
        <v>380</v>
      </c>
      <c r="G63" s="49">
        <f>'cost centre pasted'!F54</f>
        <v>0</v>
      </c>
      <c r="H63" s="30">
        <f>E63-(F63+G63)</f>
        <v>2620</v>
      </c>
      <c r="I63" s="14">
        <v>2620</v>
      </c>
      <c r="J63" s="14">
        <f>F63+G63+I63</f>
        <v>3000</v>
      </c>
      <c r="K63" s="36">
        <f>+(H63-I63)</f>
        <v>0</v>
      </c>
      <c r="L63" s="35"/>
    </row>
    <row r="64" spans="1:12" s="11" customFormat="1" ht="12.75">
      <c r="A64" s="13" t="str">
        <f>'cost centre pasted'!B55</f>
        <v>511</v>
      </c>
      <c r="B64" s="13" t="str">
        <f>'cost centre pasted'!C55</f>
        <v>Professional Fees</v>
      </c>
      <c r="C64" s="49">
        <f>'cost centre pasted'!D55</f>
        <v>40000</v>
      </c>
      <c r="D64" s="44">
        <f t="shared" si="18"/>
        <v>0</v>
      </c>
      <c r="E64" s="34">
        <f>'cost centre pasted'!E55</f>
        <v>40000</v>
      </c>
      <c r="F64" s="49">
        <f>'cost centre pasted'!H55</f>
        <v>12000</v>
      </c>
      <c r="G64" s="49">
        <f>'cost centre pasted'!F55</f>
        <v>0</v>
      </c>
      <c r="H64" s="30">
        <f>E64-(F64+G64)</f>
        <v>28000</v>
      </c>
      <c r="I64" s="14">
        <v>28000</v>
      </c>
      <c r="J64" s="14">
        <f>F64+G64+I64</f>
        <v>40000</v>
      </c>
      <c r="K64" s="36">
        <f>+(H64-I64)</f>
        <v>0</v>
      </c>
      <c r="L64" s="35"/>
    </row>
    <row r="65" spans="1:12" s="11" customFormat="1" ht="12.75">
      <c r="A65" s="13" t="str">
        <f>'cost centre pasted'!B56</f>
        <v>512</v>
      </c>
      <c r="B65" s="13" t="str">
        <f>'cost centre pasted'!C56</f>
        <v>School Journeys</v>
      </c>
      <c r="C65" s="49">
        <f>'cost centre pasted'!D56</f>
        <v>2000</v>
      </c>
      <c r="D65" s="44">
        <f t="shared" si="18"/>
        <v>0</v>
      </c>
      <c r="E65" s="34">
        <f>'cost centre pasted'!E56</f>
        <v>2000</v>
      </c>
      <c r="F65" s="49">
        <f>'cost centre pasted'!H56</f>
        <v>0</v>
      </c>
      <c r="G65" s="49">
        <f>'cost centre pasted'!F56</f>
        <v>0</v>
      </c>
      <c r="H65" s="30">
        <f>E65-(F65+G65)</f>
        <v>2000</v>
      </c>
      <c r="I65" s="14">
        <v>2000</v>
      </c>
      <c r="J65" s="14">
        <f>F65+G65+I65</f>
        <v>2000</v>
      </c>
      <c r="K65" s="36">
        <f>+(H65-I65)</f>
        <v>0</v>
      </c>
      <c r="L65" s="35"/>
    </row>
    <row r="66" spans="1:12" s="11" customFormat="1" ht="12.75">
      <c r="A66" s="13" t="str">
        <f>'cost centre pasted'!B57</f>
        <v>513</v>
      </c>
      <c r="B66" s="13" t="str">
        <f>'cost centre pasted'!C57</f>
        <v>Miscellaneous</v>
      </c>
      <c r="C66" s="49">
        <f>'cost centre pasted'!D57</f>
        <v>0</v>
      </c>
      <c r="D66" s="44">
        <f t="shared" si="18"/>
        <v>0</v>
      </c>
      <c r="E66" s="34">
        <f>'cost centre pasted'!E57</f>
        <v>0</v>
      </c>
      <c r="F66" s="49">
        <f>'cost centre pasted'!H57</f>
        <v>0</v>
      </c>
      <c r="G66" s="49">
        <f>'cost centre pasted'!F57</f>
        <v>0</v>
      </c>
      <c r="H66" s="30">
        <f>E66-(F66+G66)</f>
        <v>0</v>
      </c>
      <c r="I66" s="14">
        <v>0</v>
      </c>
      <c r="J66" s="14">
        <f>F66+G66+I66</f>
        <v>0</v>
      </c>
      <c r="K66" s="36">
        <f>+(H66-I66)</f>
        <v>0</v>
      </c>
      <c r="L66" s="35"/>
    </row>
    <row r="67" spans="1:12" s="11" customFormat="1" ht="13.5" thickBot="1">
      <c r="A67" s="41"/>
      <c r="B67" s="41"/>
      <c r="C67" s="38"/>
      <c r="D67" s="38"/>
      <c r="E67" s="38"/>
      <c r="F67" s="38"/>
      <c r="G67" s="38"/>
      <c r="H67" s="38"/>
      <c r="I67" s="38"/>
      <c r="J67" s="38"/>
      <c r="K67" s="39"/>
      <c r="L67" s="35"/>
    </row>
    <row r="68" spans="1:12" s="11" customFormat="1" ht="13.5" thickBot="1">
      <c r="A68" s="28" t="s">
        <v>70</v>
      </c>
      <c r="B68" s="23" t="s">
        <v>74</v>
      </c>
      <c r="C68" s="31">
        <f>SUM(C55:C67)</f>
        <v>97000</v>
      </c>
      <c r="D68" s="31">
        <f aca="true" t="shared" si="19" ref="D68:K68">SUM(D55:D67)</f>
        <v>0</v>
      </c>
      <c r="E68" s="31">
        <f t="shared" si="19"/>
        <v>97000</v>
      </c>
      <c r="F68" s="31">
        <f t="shared" si="19"/>
        <v>26430</v>
      </c>
      <c r="G68" s="31">
        <f t="shared" si="19"/>
        <v>5400</v>
      </c>
      <c r="H68" s="31">
        <f t="shared" si="19"/>
        <v>65170</v>
      </c>
      <c r="I68" s="31">
        <f t="shared" si="19"/>
        <v>64670</v>
      </c>
      <c r="J68" s="31">
        <f t="shared" si="19"/>
        <v>96500</v>
      </c>
      <c r="K68" s="31">
        <f t="shared" si="19"/>
        <v>500</v>
      </c>
      <c r="L68" s="35"/>
    </row>
    <row r="69" spans="1:12" s="11" customFormat="1" ht="12.75">
      <c r="A69" s="42"/>
      <c r="B69" s="43"/>
      <c r="C69" s="45"/>
      <c r="D69" s="45"/>
      <c r="E69" s="45"/>
      <c r="F69" s="45"/>
      <c r="G69" s="45"/>
      <c r="H69" s="45"/>
      <c r="I69" s="45"/>
      <c r="J69" s="45"/>
      <c r="K69" s="46"/>
      <c r="L69" s="35"/>
    </row>
    <row r="70" spans="1:12" s="11" customFormat="1" ht="12.75">
      <c r="A70" s="47" t="str">
        <f>'cost centre pasted'!B59</f>
        <v>901</v>
      </c>
      <c r="B70" s="47" t="str">
        <f>'cost centre pasted'!C59</f>
        <v>Unspecific Donations</v>
      </c>
      <c r="C70" s="34">
        <f>'cost centre pasted'!D59</f>
        <v>0</v>
      </c>
      <c r="D70" s="44">
        <f>E70-C70</f>
        <v>0</v>
      </c>
      <c r="E70" s="34">
        <f>'cost centre pasted'!E59</f>
        <v>0</v>
      </c>
      <c r="F70" s="49">
        <f>'cost centre pasted'!H59</f>
        <v>0</v>
      </c>
      <c r="G70" s="34">
        <f>'cost centre pasted'!F59</f>
        <v>0</v>
      </c>
      <c r="H70" s="44">
        <f>E70-(F70+G70)</f>
        <v>0</v>
      </c>
      <c r="I70" s="34"/>
      <c r="J70" s="34">
        <f>F70+G70+I70</f>
        <v>0</v>
      </c>
      <c r="K70" s="44">
        <f>+(H70-I70)</f>
        <v>0</v>
      </c>
      <c r="L70" s="35"/>
    </row>
    <row r="71" spans="1:12" s="11" customFormat="1" ht="12.75">
      <c r="A71" s="13" t="str">
        <f>'cost centre pasted'!B60</f>
        <v>902</v>
      </c>
      <c r="B71" s="13" t="str">
        <f>'cost centre pasted'!C60</f>
        <v>Lettings</v>
      </c>
      <c r="C71" s="34">
        <f>'cost centre pasted'!D60</f>
        <v>-3000</v>
      </c>
      <c r="D71" s="44">
        <f>E71-C71</f>
        <v>0</v>
      </c>
      <c r="E71" s="34">
        <f>'cost centre pasted'!E60</f>
        <v>-3000</v>
      </c>
      <c r="F71" s="49">
        <f>'cost centre pasted'!H60</f>
        <v>-450</v>
      </c>
      <c r="G71" s="34">
        <f>'cost centre pasted'!F60</f>
        <v>0</v>
      </c>
      <c r="H71" s="30">
        <f>E71-(F71+G71)</f>
        <v>-2550</v>
      </c>
      <c r="I71" s="14">
        <v>-3000</v>
      </c>
      <c r="J71" s="14">
        <f>F71+G71+I71</f>
        <v>-3450</v>
      </c>
      <c r="K71" s="36">
        <f>+(H71-I71)</f>
        <v>450</v>
      </c>
      <c r="L71" s="35" t="s">
        <v>170</v>
      </c>
    </row>
    <row r="72" spans="1:12" s="11" customFormat="1" ht="12.75">
      <c r="A72" s="13" t="str">
        <f>'cost centre pasted'!B61</f>
        <v>903</v>
      </c>
      <c r="B72" s="13" t="str">
        <f>'cost centre pasted'!C61</f>
        <v>Interest</v>
      </c>
      <c r="C72" s="34">
        <f>'cost centre pasted'!D61</f>
        <v>0</v>
      </c>
      <c r="D72" s="44">
        <f>E72-C72</f>
        <v>0</v>
      </c>
      <c r="E72" s="34">
        <f>'cost centre pasted'!E61</f>
        <v>0</v>
      </c>
      <c r="F72" s="49">
        <f>'cost centre pasted'!H61</f>
        <v>-5</v>
      </c>
      <c r="G72" s="34">
        <f>'cost centre pasted'!F61</f>
        <v>0</v>
      </c>
      <c r="H72" s="30">
        <f>E72-(F72+G72)</f>
        <v>5</v>
      </c>
      <c r="I72" s="14">
        <v>-15</v>
      </c>
      <c r="J72" s="14">
        <f>F72+G72+I72</f>
        <v>-20</v>
      </c>
      <c r="K72" s="36">
        <f>+(H72-I72)</f>
        <v>20</v>
      </c>
      <c r="L72" s="35"/>
    </row>
    <row r="73" spans="1:12" s="11" customFormat="1" ht="12.75">
      <c r="A73" s="13" t="str">
        <f>'cost centre pasted'!B62</f>
        <v>904</v>
      </c>
      <c r="B73" s="13" t="str">
        <f>'cost centre pasted'!C62</f>
        <v>Other Income</v>
      </c>
      <c r="C73" s="34">
        <f>'cost centre pasted'!D62</f>
        <v>0</v>
      </c>
      <c r="D73" s="44">
        <f>E73-C73</f>
        <v>0</v>
      </c>
      <c r="E73" s="34">
        <f>'cost centre pasted'!E62</f>
        <v>0</v>
      </c>
      <c r="F73" s="49">
        <f>'cost centre pasted'!H62</f>
        <v>-250</v>
      </c>
      <c r="G73" s="34">
        <f>'cost centre pasted'!F62</f>
        <v>0</v>
      </c>
      <c r="H73" s="30">
        <f>E73-(F73+G73)</f>
        <v>250</v>
      </c>
      <c r="I73" s="14"/>
      <c r="J73" s="14">
        <f>F73+G73+I73</f>
        <v>-250</v>
      </c>
      <c r="K73" s="36">
        <f>+(H73-I73)</f>
        <v>250</v>
      </c>
      <c r="L73" s="35"/>
    </row>
    <row r="74" spans="1:12" s="11" customFormat="1" ht="13.5" thickBot="1">
      <c r="A74" s="41"/>
      <c r="B74" s="41"/>
      <c r="C74" s="38"/>
      <c r="D74" s="38"/>
      <c r="E74" s="38"/>
      <c r="F74" s="38"/>
      <c r="G74" s="38"/>
      <c r="H74" s="38"/>
      <c r="I74" s="38"/>
      <c r="J74" s="38"/>
      <c r="K74" s="39"/>
      <c r="L74" s="35"/>
    </row>
    <row r="75" spans="1:12" s="11" customFormat="1" ht="13.5" thickBot="1">
      <c r="A75" s="29" t="s">
        <v>75</v>
      </c>
      <c r="B75" s="24" t="s">
        <v>76</v>
      </c>
      <c r="C75" s="31">
        <f aca="true" t="shared" si="20" ref="C75:K75">SUM(C70:C74)</f>
        <v>-3000</v>
      </c>
      <c r="D75" s="31">
        <f t="shared" si="20"/>
        <v>0</v>
      </c>
      <c r="E75" s="31">
        <f t="shared" si="20"/>
        <v>-3000</v>
      </c>
      <c r="F75" s="31">
        <f t="shared" si="20"/>
        <v>-705</v>
      </c>
      <c r="G75" s="31">
        <f t="shared" si="20"/>
        <v>0</v>
      </c>
      <c r="H75" s="31">
        <f t="shared" si="20"/>
        <v>-2295</v>
      </c>
      <c r="I75" s="31">
        <f t="shared" si="20"/>
        <v>-3015</v>
      </c>
      <c r="J75" s="31">
        <f t="shared" si="20"/>
        <v>-3720</v>
      </c>
      <c r="K75" s="31">
        <f t="shared" si="20"/>
        <v>720</v>
      </c>
      <c r="L75" s="35"/>
    </row>
    <row r="76" spans="1:12" s="11" customFormat="1" ht="13.5" thickBot="1">
      <c r="A76" s="26"/>
      <c r="B76" s="22"/>
      <c r="C76" s="17"/>
      <c r="D76" s="17"/>
      <c r="E76" s="17"/>
      <c r="F76" s="17"/>
      <c r="G76" s="17"/>
      <c r="H76" s="17"/>
      <c r="I76" s="17"/>
      <c r="J76" s="17"/>
      <c r="K76" s="17"/>
      <c r="L76" s="35"/>
    </row>
    <row r="77" spans="1:12" s="11" customFormat="1" ht="12.75">
      <c r="A77" s="13" t="str">
        <f>'cost centre pasted'!B63</f>
        <v>999</v>
      </c>
      <c r="B77" s="13" t="str">
        <f>'cost centre pasted'!C63</f>
        <v>Unallocated funds</v>
      </c>
      <c r="C77" s="14">
        <f>'cost centre pasted'!D63</f>
        <v>120000</v>
      </c>
      <c r="D77" s="30">
        <f>E77-C77</f>
        <v>-30000</v>
      </c>
      <c r="E77" s="14">
        <f>'cost centre pasted'!E63</f>
        <v>90000</v>
      </c>
      <c r="F77" s="14">
        <f>'cost centre pasted'!H63</f>
        <v>0</v>
      </c>
      <c r="G77" s="14">
        <f>'cost centre pasted'!F63</f>
        <v>0</v>
      </c>
      <c r="H77" s="30">
        <f>E77-(F77+G77)</f>
        <v>90000</v>
      </c>
      <c r="I77" s="14"/>
      <c r="J77" s="14">
        <f>F77+G77+I77</f>
        <v>0</v>
      </c>
      <c r="K77" s="36">
        <f>+(H77-I77)</f>
        <v>90000</v>
      </c>
      <c r="L77" s="35"/>
    </row>
    <row r="78" spans="1:12" s="11" customFormat="1" ht="13.5" thickBot="1">
      <c r="A78" s="47"/>
      <c r="B78" s="47"/>
      <c r="C78" s="34"/>
      <c r="D78" s="34"/>
      <c r="E78" s="49"/>
      <c r="F78" s="49"/>
      <c r="G78" s="49"/>
      <c r="H78" s="50"/>
      <c r="I78" s="49"/>
      <c r="J78" s="49"/>
      <c r="K78" s="44"/>
      <c r="L78" s="35"/>
    </row>
    <row r="79" spans="1:12" s="11" customFormat="1" ht="13.5" thickBot="1">
      <c r="A79" s="28" t="s">
        <v>70</v>
      </c>
      <c r="B79" s="23" t="s">
        <v>66</v>
      </c>
      <c r="C79" s="32">
        <f aca="true" t="shared" si="21" ref="C79:K79">SUM(C77:C78)</f>
        <v>120000</v>
      </c>
      <c r="D79" s="32">
        <f t="shared" si="21"/>
        <v>-30000</v>
      </c>
      <c r="E79" s="32">
        <f t="shared" si="21"/>
        <v>90000</v>
      </c>
      <c r="F79" s="32">
        <f t="shared" si="21"/>
        <v>0</v>
      </c>
      <c r="G79" s="32">
        <f t="shared" si="21"/>
        <v>0</v>
      </c>
      <c r="H79" s="32">
        <f t="shared" si="21"/>
        <v>90000</v>
      </c>
      <c r="I79" s="32">
        <f t="shared" si="21"/>
        <v>0</v>
      </c>
      <c r="J79" s="32">
        <f t="shared" si="21"/>
        <v>0</v>
      </c>
      <c r="K79" s="32">
        <f t="shared" si="21"/>
        <v>90000</v>
      </c>
      <c r="L79" s="35"/>
    </row>
    <row r="80" spans="1:12" s="11" customFormat="1" ht="13.5" thickBot="1">
      <c r="A80" s="19"/>
      <c r="B80" s="10"/>
      <c r="C80" s="20"/>
      <c r="D80" s="21"/>
      <c r="E80" s="21"/>
      <c r="F80" s="21"/>
      <c r="G80" s="21"/>
      <c r="H80" s="21"/>
      <c r="I80" s="21"/>
      <c r="J80" s="21"/>
      <c r="K80" s="20"/>
      <c r="L80" s="35"/>
    </row>
    <row r="81" spans="1:12" ht="15.75" thickBot="1">
      <c r="A81" s="76" t="s">
        <v>44</v>
      </c>
      <c r="B81" s="77"/>
      <c r="C81" s="40">
        <f aca="true" t="shared" si="22" ref="C81:K81">C14+C19+C32+C53+C68+C75+C79</f>
        <v>1650300</v>
      </c>
      <c r="D81" s="40">
        <f t="shared" si="22"/>
        <v>-20000</v>
      </c>
      <c r="E81" s="40">
        <f t="shared" si="22"/>
        <v>1630300</v>
      </c>
      <c r="F81" s="40">
        <f t="shared" si="22"/>
        <v>300831.82</v>
      </c>
      <c r="G81" s="40">
        <f t="shared" si="22"/>
        <v>1006980.18332</v>
      </c>
      <c r="H81" s="40">
        <f t="shared" si="22"/>
        <v>322487.99668</v>
      </c>
      <c r="I81" s="40">
        <f t="shared" si="22"/>
        <v>208730</v>
      </c>
      <c r="J81" s="40">
        <f t="shared" si="22"/>
        <v>1516542.0033200001</v>
      </c>
      <c r="K81" s="40">
        <f t="shared" si="22"/>
        <v>113757.99668</v>
      </c>
      <c r="L81" s="35"/>
    </row>
    <row r="82" ht="12.75">
      <c r="E82" t="s">
        <v>93</v>
      </c>
    </row>
    <row r="84" spans="11:12" ht="18" customHeight="1">
      <c r="K84" s="52">
        <f>K29+K30</f>
        <v>4000</v>
      </c>
      <c r="L84" s="51" t="s">
        <v>102</v>
      </c>
    </row>
    <row r="85" spans="11:12" ht="18" customHeight="1">
      <c r="K85" s="52">
        <f>K81-K84</f>
        <v>109757.99668</v>
      </c>
      <c r="L85" s="51" t="s">
        <v>103</v>
      </c>
    </row>
    <row r="87" spans="11:12" ht="12.75">
      <c r="K87" s="66">
        <v>0</v>
      </c>
      <c r="L87" s="53"/>
    </row>
    <row r="88" spans="11:12" ht="12.75">
      <c r="K88" s="55"/>
      <c r="L88" s="67"/>
    </row>
    <row r="89" spans="11:12" ht="12.75">
      <c r="K89" s="55"/>
      <c r="L89" s="54"/>
    </row>
    <row r="90" ht="12.75">
      <c r="K90" s="55"/>
    </row>
    <row r="91" ht="12.75">
      <c r="K91" s="55"/>
    </row>
    <row r="92" ht="12.75">
      <c r="K92" s="55"/>
    </row>
  </sheetData>
  <sheetProtection/>
  <mergeCells count="4">
    <mergeCell ref="A1:L1"/>
    <mergeCell ref="A2:L2"/>
    <mergeCell ref="A81:B81"/>
    <mergeCell ref="A4:L4"/>
  </mergeCells>
  <printOptions/>
  <pageMargins left="0.56" right="0.35433070866141736" top="0.1968503937007874" bottom="0.3937007874015748" header="0.15748031496062992" footer="0.15748031496062992"/>
  <pageSetup fitToHeight="0" fitToWidth="1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5"/>
  <sheetViews>
    <sheetView zoomScalePageLayoutView="0" workbookViewId="0" topLeftCell="A1">
      <pane xSplit="3" ySplit="10" topLeftCell="D2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0" sqref="D30"/>
    </sheetView>
  </sheetViews>
  <sheetFormatPr defaultColWidth="9.140625" defaultRowHeight="24" customHeight="1"/>
  <cols>
    <col min="1" max="1" width="1.421875" style="0" customWidth="1"/>
    <col min="2" max="2" width="12.57421875" style="0" customWidth="1"/>
    <col min="3" max="3" width="27.57421875" style="0" customWidth="1"/>
    <col min="4" max="9" width="14.57421875" style="0" customWidth="1"/>
    <col min="10" max="10" width="16.140625" style="0" customWidth="1"/>
    <col min="11" max="11" width="0.5625" style="0" customWidth="1"/>
  </cols>
  <sheetData>
    <row r="2" spans="2:9" ht="24" customHeight="1">
      <c r="B2" s="79" t="s">
        <v>78</v>
      </c>
      <c r="C2" s="80"/>
      <c r="D2" s="80"/>
      <c r="E2" s="80"/>
      <c r="F2" s="80"/>
      <c r="G2" s="80"/>
      <c r="H2" s="80"/>
      <c r="I2" s="80"/>
    </row>
    <row r="3" spans="2:10" ht="24" customHeight="1">
      <c r="B3" s="56"/>
      <c r="C3" s="56"/>
      <c r="D3" s="56"/>
      <c r="E3" s="56"/>
      <c r="F3" s="56"/>
      <c r="G3" s="56"/>
      <c r="H3" s="56"/>
      <c r="I3" s="56"/>
      <c r="J3" s="56"/>
    </row>
    <row r="4" spans="2:10" ht="24" customHeight="1">
      <c r="B4" s="57" t="s">
        <v>134</v>
      </c>
      <c r="C4" s="56"/>
      <c r="D4" s="56"/>
      <c r="E4" s="56"/>
      <c r="F4" s="56"/>
      <c r="G4" s="56"/>
      <c r="H4" s="56"/>
      <c r="I4" s="56"/>
      <c r="J4" s="56"/>
    </row>
    <row r="5" spans="2:10" ht="24" customHeight="1">
      <c r="B5" s="81" t="s">
        <v>153</v>
      </c>
      <c r="C5" s="80"/>
      <c r="D5" s="81" t="s">
        <v>135</v>
      </c>
      <c r="E5" s="80"/>
      <c r="F5" s="80"/>
      <c r="G5" s="80"/>
      <c r="H5" s="80"/>
      <c r="I5" s="80"/>
      <c r="J5" s="80"/>
    </row>
    <row r="6" spans="2:10" ht="24" customHeight="1">
      <c r="B6" s="82" t="s">
        <v>154</v>
      </c>
      <c r="C6" s="80"/>
      <c r="D6" s="82" t="s">
        <v>155</v>
      </c>
      <c r="E6" s="80"/>
      <c r="F6" s="80"/>
      <c r="G6" s="80"/>
      <c r="H6" s="80"/>
      <c r="I6" s="80"/>
      <c r="J6" s="80"/>
    </row>
    <row r="7" spans="2:10" ht="24" customHeight="1">
      <c r="B7" s="59"/>
      <c r="C7" s="59"/>
      <c r="D7" s="59"/>
      <c r="E7" s="59"/>
      <c r="F7" s="59"/>
      <c r="G7" s="59"/>
      <c r="H7" s="59"/>
      <c r="I7" s="59"/>
      <c r="J7" s="59"/>
    </row>
    <row r="10" spans="2:10" ht="24" customHeight="1">
      <c r="B10" s="60" t="s">
        <v>79</v>
      </c>
      <c r="C10" s="60" t="s">
        <v>1</v>
      </c>
      <c r="D10" s="61" t="s">
        <v>80</v>
      </c>
      <c r="E10" s="61" t="s">
        <v>136</v>
      </c>
      <c r="F10" s="61" t="s">
        <v>81</v>
      </c>
      <c r="G10" s="61" t="s">
        <v>82</v>
      </c>
      <c r="H10" s="61" t="s">
        <v>83</v>
      </c>
      <c r="I10" s="61" t="s">
        <v>84</v>
      </c>
      <c r="J10" s="61" t="s">
        <v>85</v>
      </c>
    </row>
    <row r="11" spans="2:10" ht="24" customHeight="1">
      <c r="B11" s="58" t="s">
        <v>3</v>
      </c>
      <c r="C11" s="58" t="s">
        <v>4</v>
      </c>
      <c r="D11" s="62">
        <v>880000</v>
      </c>
      <c r="E11" s="62">
        <v>860000</v>
      </c>
      <c r="F11" s="62">
        <v>700000</v>
      </c>
      <c r="G11" s="62">
        <v>0</v>
      </c>
      <c r="H11" s="62">
        <v>154000</v>
      </c>
      <c r="I11" s="62">
        <f>SUM(F11:H11)</f>
        <v>854000</v>
      </c>
      <c r="J11" s="62">
        <f>E11-I11</f>
        <v>6000</v>
      </c>
    </row>
    <row r="12" spans="2:10" ht="24" customHeight="1">
      <c r="B12" s="58" t="s">
        <v>5</v>
      </c>
      <c r="C12" s="58" t="s">
        <v>152</v>
      </c>
      <c r="D12" s="62">
        <v>20000</v>
      </c>
      <c r="E12" s="62">
        <v>35000</v>
      </c>
      <c r="F12" s="62">
        <v>0</v>
      </c>
      <c r="G12" s="62">
        <v>0</v>
      </c>
      <c r="H12" s="62">
        <v>20000</v>
      </c>
      <c r="I12" s="62">
        <f aca="true" t="shared" si="0" ref="I12:I63">SUM(F12:H12)</f>
        <v>20000</v>
      </c>
      <c r="J12" s="62">
        <f aca="true" t="shared" si="1" ref="J12:J63">E12-I12</f>
        <v>15000</v>
      </c>
    </row>
    <row r="13" spans="2:10" ht="24" customHeight="1">
      <c r="B13" s="58" t="s">
        <v>6</v>
      </c>
      <c r="C13" s="58" t="s">
        <v>104</v>
      </c>
      <c r="D13" s="62">
        <v>70000</v>
      </c>
      <c r="E13" s="62">
        <v>70000</v>
      </c>
      <c r="F13" s="62">
        <v>55000</v>
      </c>
      <c r="G13" s="62">
        <v>0</v>
      </c>
      <c r="H13" s="62">
        <v>10961.82</v>
      </c>
      <c r="I13" s="62">
        <f t="shared" si="0"/>
        <v>65961.82</v>
      </c>
      <c r="J13" s="62">
        <f t="shared" si="1"/>
        <v>4038.179999999993</v>
      </c>
    </row>
    <row r="14" spans="2:10" ht="24" customHeight="1">
      <c r="B14" s="58" t="s">
        <v>7</v>
      </c>
      <c r="C14" s="58" t="s">
        <v>8</v>
      </c>
      <c r="D14" s="62">
        <v>150000</v>
      </c>
      <c r="E14" s="62">
        <v>160000</v>
      </c>
      <c r="F14" s="62">
        <v>128000</v>
      </c>
      <c r="G14" s="62">
        <v>0</v>
      </c>
      <c r="H14" s="62">
        <v>30000</v>
      </c>
      <c r="I14" s="62">
        <f t="shared" si="0"/>
        <v>158000</v>
      </c>
      <c r="J14" s="62">
        <f t="shared" si="1"/>
        <v>2000</v>
      </c>
    </row>
    <row r="15" spans="2:10" ht="24" customHeight="1">
      <c r="B15" s="58" t="s">
        <v>9</v>
      </c>
      <c r="C15" s="58" t="s">
        <v>10</v>
      </c>
      <c r="D15" s="62">
        <v>55000</v>
      </c>
      <c r="E15" s="62">
        <v>55000</v>
      </c>
      <c r="F15" s="62">
        <v>45000</v>
      </c>
      <c r="G15" s="62">
        <v>0</v>
      </c>
      <c r="H15" s="62">
        <v>5000</v>
      </c>
      <c r="I15" s="62">
        <f t="shared" si="0"/>
        <v>50000</v>
      </c>
      <c r="J15" s="62">
        <f t="shared" si="1"/>
        <v>5000</v>
      </c>
    </row>
    <row r="16" spans="2:10" ht="24" customHeight="1">
      <c r="B16" s="58" t="s">
        <v>11</v>
      </c>
      <c r="C16" s="58" t="s">
        <v>12</v>
      </c>
      <c r="D16" s="62">
        <v>35000</v>
      </c>
      <c r="E16" s="62">
        <v>35000</v>
      </c>
      <c r="F16" s="62">
        <v>30000</v>
      </c>
      <c r="G16" s="62">
        <v>0</v>
      </c>
      <c r="H16" s="62">
        <v>5000</v>
      </c>
      <c r="I16" s="62">
        <f t="shared" si="0"/>
        <v>35000</v>
      </c>
      <c r="J16" s="62">
        <f t="shared" si="1"/>
        <v>0</v>
      </c>
    </row>
    <row r="17" spans="2:10" ht="24" customHeight="1">
      <c r="B17" s="58" t="s">
        <v>13</v>
      </c>
      <c r="C17" s="58" t="s">
        <v>14</v>
      </c>
      <c r="D17" s="62">
        <v>15000</v>
      </c>
      <c r="E17" s="62">
        <v>15000</v>
      </c>
      <c r="F17" s="62">
        <v>0</v>
      </c>
      <c r="G17" s="62">
        <v>0</v>
      </c>
      <c r="H17" s="62">
        <v>5000</v>
      </c>
      <c r="I17" s="62">
        <f t="shared" si="0"/>
        <v>5000</v>
      </c>
      <c r="J17" s="62">
        <f t="shared" si="1"/>
        <v>10000</v>
      </c>
    </row>
    <row r="18" spans="2:10" ht="24" customHeight="1">
      <c r="B18" s="58" t="s">
        <v>45</v>
      </c>
      <c r="C18" s="58" t="s">
        <v>46</v>
      </c>
      <c r="D18" s="62">
        <v>15000</v>
      </c>
      <c r="E18" s="62">
        <v>15000</v>
      </c>
      <c r="F18" s="62">
        <v>0</v>
      </c>
      <c r="G18" s="62">
        <v>0</v>
      </c>
      <c r="H18" s="62">
        <v>8000</v>
      </c>
      <c r="I18" s="62">
        <f t="shared" si="0"/>
        <v>8000</v>
      </c>
      <c r="J18" s="62">
        <f t="shared" si="1"/>
        <v>7000</v>
      </c>
    </row>
    <row r="19" spans="2:10" ht="24" customHeight="1">
      <c r="B19" s="58" t="s">
        <v>15</v>
      </c>
      <c r="C19" s="58" t="s">
        <v>105</v>
      </c>
      <c r="D19" s="62">
        <v>30000</v>
      </c>
      <c r="E19" s="62">
        <v>30000</v>
      </c>
      <c r="F19" s="62">
        <v>8000</v>
      </c>
      <c r="G19" s="62">
        <v>0</v>
      </c>
      <c r="H19" s="62">
        <v>7000</v>
      </c>
      <c r="I19" s="62">
        <f t="shared" si="0"/>
        <v>15000</v>
      </c>
      <c r="J19" s="62">
        <f t="shared" si="1"/>
        <v>15000</v>
      </c>
    </row>
    <row r="20" spans="2:10" ht="24" customHeight="1">
      <c r="B20" s="58" t="s">
        <v>95</v>
      </c>
      <c r="C20" s="58" t="s">
        <v>17</v>
      </c>
      <c r="D20" s="62">
        <v>5000</v>
      </c>
      <c r="E20" s="62">
        <v>5000</v>
      </c>
      <c r="F20" s="62">
        <v>4000</v>
      </c>
      <c r="G20" s="62">
        <v>0</v>
      </c>
      <c r="H20" s="62">
        <v>560</v>
      </c>
      <c r="I20" s="62">
        <f t="shared" si="0"/>
        <v>4560</v>
      </c>
      <c r="J20" s="62">
        <f t="shared" si="1"/>
        <v>440</v>
      </c>
    </row>
    <row r="21" spans="2:10" ht="24" customHeight="1">
      <c r="B21" s="58" t="s">
        <v>16</v>
      </c>
      <c r="C21" s="58" t="s">
        <v>19</v>
      </c>
      <c r="D21" s="62">
        <v>20000</v>
      </c>
      <c r="E21" s="62">
        <v>20000</v>
      </c>
      <c r="F21" s="62">
        <v>0</v>
      </c>
      <c r="G21" s="62">
        <v>0</v>
      </c>
      <c r="H21" s="62">
        <v>4000</v>
      </c>
      <c r="I21" s="62">
        <f t="shared" si="0"/>
        <v>4000</v>
      </c>
      <c r="J21" s="62">
        <f t="shared" si="1"/>
        <v>16000</v>
      </c>
    </row>
    <row r="22" spans="2:10" ht="24" customHeight="1">
      <c r="B22" s="58" t="s">
        <v>18</v>
      </c>
      <c r="C22" s="58" t="s">
        <v>21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f t="shared" si="0"/>
        <v>0</v>
      </c>
      <c r="J22" s="62">
        <f t="shared" si="1"/>
        <v>0</v>
      </c>
    </row>
    <row r="23" spans="2:10" ht="24" customHeight="1">
      <c r="B23" s="58" t="s">
        <v>20</v>
      </c>
      <c r="C23" s="58" t="s">
        <v>48</v>
      </c>
      <c r="D23" s="62">
        <v>15000</v>
      </c>
      <c r="E23" s="62">
        <v>15000</v>
      </c>
      <c r="F23" s="62">
        <v>0</v>
      </c>
      <c r="G23" s="62">
        <v>0</v>
      </c>
      <c r="H23" s="62">
        <v>5000</v>
      </c>
      <c r="I23" s="62">
        <f t="shared" si="0"/>
        <v>5000</v>
      </c>
      <c r="J23" s="62">
        <f t="shared" si="1"/>
        <v>10000</v>
      </c>
    </row>
    <row r="24" spans="2:10" ht="24" customHeight="1">
      <c r="B24" s="58" t="s">
        <v>47</v>
      </c>
      <c r="C24" s="58" t="s">
        <v>23</v>
      </c>
      <c r="D24" s="62">
        <v>6000</v>
      </c>
      <c r="E24" s="62">
        <v>6000</v>
      </c>
      <c r="F24" s="62">
        <v>0</v>
      </c>
      <c r="G24" s="62">
        <v>0</v>
      </c>
      <c r="H24" s="62">
        <v>1000</v>
      </c>
      <c r="I24" s="62">
        <f t="shared" si="0"/>
        <v>1000</v>
      </c>
      <c r="J24" s="62">
        <f t="shared" si="1"/>
        <v>5000</v>
      </c>
    </row>
    <row r="25" spans="2:10" ht="24" customHeight="1">
      <c r="B25" s="58" t="s">
        <v>22</v>
      </c>
      <c r="C25" s="58" t="s">
        <v>25</v>
      </c>
      <c r="D25" s="62">
        <v>3000</v>
      </c>
      <c r="E25" s="62">
        <v>3000</v>
      </c>
      <c r="F25" s="62">
        <v>400</v>
      </c>
      <c r="G25" s="62">
        <v>0</v>
      </c>
      <c r="H25" s="62">
        <v>1500</v>
      </c>
      <c r="I25" s="62">
        <f t="shared" si="0"/>
        <v>1900</v>
      </c>
      <c r="J25" s="62">
        <f t="shared" si="1"/>
        <v>1100</v>
      </c>
    </row>
    <row r="26" spans="2:10" ht="24" customHeight="1">
      <c r="B26" s="58" t="s">
        <v>24</v>
      </c>
      <c r="C26" s="58" t="s">
        <v>156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f t="shared" si="0"/>
        <v>0</v>
      </c>
      <c r="J26" s="62">
        <f t="shared" si="1"/>
        <v>0</v>
      </c>
    </row>
    <row r="27" spans="2:10" ht="24" customHeight="1">
      <c r="B27" s="58" t="s">
        <v>96</v>
      </c>
      <c r="C27" s="58" t="s">
        <v>157</v>
      </c>
      <c r="D27" s="62">
        <v>9000</v>
      </c>
      <c r="E27" s="62">
        <v>9000</v>
      </c>
      <c r="F27" s="62">
        <v>0</v>
      </c>
      <c r="G27" s="62">
        <v>0</v>
      </c>
      <c r="H27" s="62">
        <v>3000</v>
      </c>
      <c r="I27" s="62">
        <f t="shared" si="0"/>
        <v>3000</v>
      </c>
      <c r="J27" s="62">
        <f t="shared" si="1"/>
        <v>6000</v>
      </c>
    </row>
    <row r="28" spans="2:10" ht="24" customHeight="1">
      <c r="B28" s="58" t="s">
        <v>86</v>
      </c>
      <c r="C28" s="58" t="s">
        <v>158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f t="shared" si="0"/>
        <v>0</v>
      </c>
      <c r="J28" s="62">
        <f t="shared" si="1"/>
        <v>0</v>
      </c>
    </row>
    <row r="29" spans="2:10" ht="24" customHeight="1">
      <c r="B29" s="58" t="s">
        <v>26</v>
      </c>
      <c r="C29" s="58" t="s">
        <v>159</v>
      </c>
      <c r="D29" s="62">
        <v>20000</v>
      </c>
      <c r="E29" s="62">
        <v>20000</v>
      </c>
      <c r="F29" s="62">
        <v>650</v>
      </c>
      <c r="G29" s="62">
        <v>0</v>
      </c>
      <c r="H29" s="62">
        <v>5800</v>
      </c>
      <c r="I29" s="62">
        <f t="shared" si="0"/>
        <v>6450</v>
      </c>
      <c r="J29" s="62">
        <f t="shared" si="1"/>
        <v>13550</v>
      </c>
    </row>
    <row r="30" spans="2:10" ht="24" customHeight="1">
      <c r="B30" s="58" t="s">
        <v>49</v>
      </c>
      <c r="C30" s="58" t="s">
        <v>161</v>
      </c>
      <c r="D30" s="62">
        <v>3000</v>
      </c>
      <c r="E30" s="62">
        <v>3000</v>
      </c>
      <c r="F30" s="62">
        <v>2500</v>
      </c>
      <c r="G30" s="62">
        <v>0</v>
      </c>
      <c r="H30" s="62">
        <v>500</v>
      </c>
      <c r="I30" s="62">
        <f t="shared" si="0"/>
        <v>3000</v>
      </c>
      <c r="J30" s="62">
        <f t="shared" si="1"/>
        <v>0</v>
      </c>
    </row>
    <row r="31" spans="2:10" ht="24" customHeight="1">
      <c r="B31" s="58" t="s">
        <v>27</v>
      </c>
      <c r="C31" s="58" t="s">
        <v>97</v>
      </c>
      <c r="D31" s="62">
        <v>1000</v>
      </c>
      <c r="E31" s="62">
        <v>1000</v>
      </c>
      <c r="F31" s="62">
        <v>0</v>
      </c>
      <c r="G31" s="62">
        <v>0</v>
      </c>
      <c r="H31" s="62">
        <v>25</v>
      </c>
      <c r="I31" s="62">
        <f aca="true" t="shared" si="2" ref="I31:I36">SUM(F31:H31)</f>
        <v>25</v>
      </c>
      <c r="J31" s="62">
        <f aca="true" t="shared" si="3" ref="J31:J36">E31-I31</f>
        <v>975</v>
      </c>
    </row>
    <row r="32" spans="2:10" ht="24" customHeight="1">
      <c r="B32" s="58" t="s">
        <v>28</v>
      </c>
      <c r="C32" s="58" t="s">
        <v>98</v>
      </c>
      <c r="D32" s="62">
        <v>1000</v>
      </c>
      <c r="E32" s="62">
        <v>1000</v>
      </c>
      <c r="F32" s="62">
        <v>98</v>
      </c>
      <c r="G32" s="62">
        <v>0</v>
      </c>
      <c r="H32" s="62">
        <v>250</v>
      </c>
      <c r="I32" s="62">
        <f t="shared" si="2"/>
        <v>348</v>
      </c>
      <c r="J32" s="62">
        <f t="shared" si="3"/>
        <v>652</v>
      </c>
    </row>
    <row r="33" spans="2:10" ht="24" customHeight="1">
      <c r="B33" s="58" t="s">
        <v>29</v>
      </c>
      <c r="C33" s="58" t="s">
        <v>50</v>
      </c>
      <c r="D33" s="62">
        <v>1000</v>
      </c>
      <c r="E33" s="62">
        <v>1000</v>
      </c>
      <c r="F33" s="62">
        <v>0</v>
      </c>
      <c r="G33" s="62">
        <v>0</v>
      </c>
      <c r="H33" s="62">
        <v>450</v>
      </c>
      <c r="I33" s="62">
        <f t="shared" si="2"/>
        <v>450</v>
      </c>
      <c r="J33" s="62">
        <f t="shared" si="3"/>
        <v>550</v>
      </c>
    </row>
    <row r="34" spans="2:10" ht="24" customHeight="1">
      <c r="B34" s="58" t="s">
        <v>107</v>
      </c>
      <c r="C34" s="58" t="s">
        <v>106</v>
      </c>
      <c r="D34" s="62">
        <v>1000</v>
      </c>
      <c r="E34" s="62">
        <v>1000</v>
      </c>
      <c r="F34" s="62">
        <v>0</v>
      </c>
      <c r="G34" s="62">
        <v>0</v>
      </c>
      <c r="H34" s="62">
        <v>100</v>
      </c>
      <c r="I34" s="62">
        <f t="shared" si="2"/>
        <v>100</v>
      </c>
      <c r="J34" s="62">
        <f t="shared" si="3"/>
        <v>900</v>
      </c>
    </row>
    <row r="35" spans="2:10" ht="24" customHeight="1">
      <c r="B35" s="58" t="s">
        <v>109</v>
      </c>
      <c r="C35" s="58" t="s">
        <v>108</v>
      </c>
      <c r="D35" s="62">
        <v>20000</v>
      </c>
      <c r="E35" s="62">
        <v>20000</v>
      </c>
      <c r="F35" s="62">
        <v>13000</v>
      </c>
      <c r="G35" s="62">
        <v>0</v>
      </c>
      <c r="H35" s="62">
        <v>3000</v>
      </c>
      <c r="I35" s="62">
        <f t="shared" si="2"/>
        <v>16000</v>
      </c>
      <c r="J35" s="62">
        <f t="shared" si="3"/>
        <v>4000</v>
      </c>
    </row>
    <row r="36" spans="2:10" ht="24" customHeight="1">
      <c r="B36" s="58" t="s">
        <v>111</v>
      </c>
      <c r="C36" s="58" t="s">
        <v>110</v>
      </c>
      <c r="D36" s="62">
        <v>500</v>
      </c>
      <c r="E36" s="62">
        <v>500</v>
      </c>
      <c r="F36" s="62">
        <v>0</v>
      </c>
      <c r="G36" s="62">
        <v>0</v>
      </c>
      <c r="H36" s="62">
        <v>200</v>
      </c>
      <c r="I36" s="62">
        <f t="shared" si="2"/>
        <v>200</v>
      </c>
      <c r="J36" s="62">
        <f t="shared" si="3"/>
        <v>300</v>
      </c>
    </row>
    <row r="37" spans="2:10" ht="24" customHeight="1">
      <c r="B37" s="58" t="s">
        <v>112</v>
      </c>
      <c r="C37" s="58" t="s">
        <v>113</v>
      </c>
      <c r="D37" s="62">
        <v>500</v>
      </c>
      <c r="E37" s="62">
        <v>500</v>
      </c>
      <c r="F37" s="62">
        <v>0</v>
      </c>
      <c r="G37" s="62">
        <v>0</v>
      </c>
      <c r="H37" s="62">
        <v>100</v>
      </c>
      <c r="I37" s="62">
        <f t="shared" si="0"/>
        <v>100</v>
      </c>
      <c r="J37" s="62">
        <f t="shared" si="1"/>
        <v>400</v>
      </c>
    </row>
    <row r="38" spans="2:10" ht="24" customHeight="1">
      <c r="B38" s="58" t="s">
        <v>114</v>
      </c>
      <c r="C38" s="58" t="s">
        <v>115</v>
      </c>
      <c r="D38" s="62">
        <v>500</v>
      </c>
      <c r="E38" s="62">
        <v>500</v>
      </c>
      <c r="F38" s="62">
        <v>0</v>
      </c>
      <c r="G38" s="62">
        <v>0</v>
      </c>
      <c r="H38" s="62">
        <v>0</v>
      </c>
      <c r="I38" s="62">
        <f t="shared" si="0"/>
        <v>0</v>
      </c>
      <c r="J38" s="62">
        <f t="shared" si="1"/>
        <v>500</v>
      </c>
    </row>
    <row r="39" spans="2:10" ht="24" customHeight="1">
      <c r="B39" s="58" t="s">
        <v>116</v>
      </c>
      <c r="C39" s="58" t="s">
        <v>117</v>
      </c>
      <c r="D39" s="62">
        <v>500</v>
      </c>
      <c r="E39" s="62">
        <v>500</v>
      </c>
      <c r="F39" s="62">
        <v>0</v>
      </c>
      <c r="G39" s="62">
        <v>0</v>
      </c>
      <c r="H39" s="62">
        <v>10</v>
      </c>
      <c r="I39" s="62">
        <f t="shared" si="0"/>
        <v>10</v>
      </c>
      <c r="J39" s="62">
        <f t="shared" si="1"/>
        <v>490</v>
      </c>
    </row>
    <row r="40" spans="2:10" ht="24" customHeight="1">
      <c r="B40" s="58" t="s">
        <v>118</v>
      </c>
      <c r="C40" s="58" t="s">
        <v>119</v>
      </c>
      <c r="D40" s="62">
        <v>500</v>
      </c>
      <c r="E40" s="62">
        <v>500</v>
      </c>
      <c r="F40" s="62">
        <v>0</v>
      </c>
      <c r="G40" s="62">
        <v>0</v>
      </c>
      <c r="H40" s="62">
        <v>500</v>
      </c>
      <c r="I40" s="62">
        <f t="shared" si="0"/>
        <v>500</v>
      </c>
      <c r="J40" s="62">
        <f t="shared" si="1"/>
        <v>0</v>
      </c>
    </row>
    <row r="41" spans="2:10" ht="24" customHeight="1">
      <c r="B41" s="58" t="s">
        <v>120</v>
      </c>
      <c r="C41" s="58" t="s">
        <v>121</v>
      </c>
      <c r="D41" s="62">
        <v>500</v>
      </c>
      <c r="E41" s="62">
        <v>500</v>
      </c>
      <c r="F41" s="62">
        <v>0</v>
      </c>
      <c r="G41" s="62">
        <v>0</v>
      </c>
      <c r="H41" s="62">
        <v>100</v>
      </c>
      <c r="I41" s="62">
        <f t="shared" si="0"/>
        <v>100</v>
      </c>
      <c r="J41" s="62">
        <f t="shared" si="1"/>
        <v>400</v>
      </c>
    </row>
    <row r="42" spans="2:10" ht="24" customHeight="1">
      <c r="B42" s="58" t="s">
        <v>122</v>
      </c>
      <c r="C42" s="58" t="s">
        <v>160</v>
      </c>
      <c r="D42" s="62">
        <v>300</v>
      </c>
      <c r="E42" s="62">
        <v>300</v>
      </c>
      <c r="F42" s="62">
        <v>0</v>
      </c>
      <c r="G42" s="62">
        <v>0</v>
      </c>
      <c r="H42" s="62">
        <v>250</v>
      </c>
      <c r="I42" s="62">
        <f t="shared" si="0"/>
        <v>250</v>
      </c>
      <c r="J42" s="62">
        <f t="shared" si="1"/>
        <v>50</v>
      </c>
    </row>
    <row r="43" spans="2:10" ht="24" customHeight="1">
      <c r="B43" s="74">
        <v>430</v>
      </c>
      <c r="C43" s="58" t="s">
        <v>123</v>
      </c>
      <c r="D43" s="62">
        <v>8000</v>
      </c>
      <c r="E43" s="62">
        <v>8000</v>
      </c>
      <c r="F43" s="62">
        <v>0</v>
      </c>
      <c r="G43" s="62">
        <v>0</v>
      </c>
      <c r="H43" s="62">
        <v>2000</v>
      </c>
      <c r="I43" s="62">
        <f t="shared" si="0"/>
        <v>2000</v>
      </c>
      <c r="J43" s="62">
        <f t="shared" si="1"/>
        <v>6000</v>
      </c>
    </row>
    <row r="44" spans="2:10" ht="24" customHeight="1">
      <c r="B44" s="58" t="s">
        <v>99</v>
      </c>
      <c r="C44" s="58" t="s">
        <v>130</v>
      </c>
      <c r="D44" s="62">
        <v>10000</v>
      </c>
      <c r="E44" s="62">
        <v>10000</v>
      </c>
      <c r="F44" s="62">
        <v>6432.18332</v>
      </c>
      <c r="G44" s="62">
        <v>0</v>
      </c>
      <c r="H44" s="62">
        <v>1500</v>
      </c>
      <c r="I44" s="62">
        <f t="shared" si="0"/>
        <v>7932.18332</v>
      </c>
      <c r="J44" s="62">
        <f t="shared" si="1"/>
        <v>2067.81668</v>
      </c>
    </row>
    <row r="45" spans="2:10" ht="24" customHeight="1">
      <c r="B45" s="58" t="s">
        <v>131</v>
      </c>
      <c r="C45" s="58" t="s">
        <v>132</v>
      </c>
      <c r="D45" s="62">
        <v>-10000</v>
      </c>
      <c r="E45" s="62">
        <v>-10000</v>
      </c>
      <c r="F45" s="62">
        <v>0</v>
      </c>
      <c r="G45" s="62">
        <v>0</v>
      </c>
      <c r="H45" s="62">
        <v>-1500</v>
      </c>
      <c r="I45" s="62">
        <f t="shared" si="0"/>
        <v>-1500</v>
      </c>
      <c r="J45" s="62">
        <f t="shared" si="1"/>
        <v>-8500</v>
      </c>
    </row>
    <row r="46" spans="2:10" ht="24" customHeight="1">
      <c r="B46" s="58" t="s">
        <v>30</v>
      </c>
      <c r="C46" s="58" t="s">
        <v>125</v>
      </c>
      <c r="D46" s="62">
        <v>10000</v>
      </c>
      <c r="E46" s="62">
        <v>10000</v>
      </c>
      <c r="F46" s="62">
        <v>5000</v>
      </c>
      <c r="G46" s="62">
        <v>0</v>
      </c>
      <c r="H46" s="62">
        <v>2300</v>
      </c>
      <c r="I46" s="62">
        <f t="shared" si="0"/>
        <v>7300</v>
      </c>
      <c r="J46" s="62">
        <f t="shared" si="1"/>
        <v>2700</v>
      </c>
    </row>
    <row r="47" spans="2:10" ht="24" customHeight="1">
      <c r="B47" s="58" t="s">
        <v>87</v>
      </c>
      <c r="C47" s="58" t="s">
        <v>88</v>
      </c>
      <c r="D47" s="62">
        <v>1500</v>
      </c>
      <c r="E47" s="62">
        <v>1500</v>
      </c>
      <c r="F47" s="62">
        <v>400</v>
      </c>
      <c r="G47" s="62">
        <v>0</v>
      </c>
      <c r="H47" s="62">
        <v>0</v>
      </c>
      <c r="I47" s="62">
        <f t="shared" si="0"/>
        <v>400</v>
      </c>
      <c r="J47" s="62">
        <f t="shared" si="1"/>
        <v>1100</v>
      </c>
    </row>
    <row r="48" spans="2:10" ht="24" customHeight="1">
      <c r="B48" s="58" t="s">
        <v>31</v>
      </c>
      <c r="C48" s="58" t="s">
        <v>126</v>
      </c>
      <c r="D48" s="62">
        <v>9000</v>
      </c>
      <c r="E48" s="62">
        <v>9000</v>
      </c>
      <c r="F48" s="62">
        <v>0</v>
      </c>
      <c r="G48" s="62">
        <v>0</v>
      </c>
      <c r="H48" s="62">
        <v>4500</v>
      </c>
      <c r="I48" s="62">
        <f t="shared" si="0"/>
        <v>4500</v>
      </c>
      <c r="J48" s="62">
        <f t="shared" si="1"/>
        <v>4500</v>
      </c>
    </row>
    <row r="49" spans="2:10" ht="24" customHeight="1">
      <c r="B49" s="58" t="s">
        <v>32</v>
      </c>
      <c r="C49" s="58" t="s">
        <v>33</v>
      </c>
      <c r="D49" s="62">
        <v>4000</v>
      </c>
      <c r="E49" s="62">
        <v>4000</v>
      </c>
      <c r="F49" s="62">
        <v>0</v>
      </c>
      <c r="G49" s="62">
        <v>0</v>
      </c>
      <c r="H49" s="62">
        <v>700</v>
      </c>
      <c r="I49" s="62">
        <f t="shared" si="0"/>
        <v>700</v>
      </c>
      <c r="J49" s="62">
        <f t="shared" si="1"/>
        <v>3300</v>
      </c>
    </row>
    <row r="50" spans="2:10" ht="24" customHeight="1">
      <c r="B50" s="58" t="s">
        <v>34</v>
      </c>
      <c r="C50" s="58" t="s">
        <v>92</v>
      </c>
      <c r="D50" s="62">
        <v>22000</v>
      </c>
      <c r="E50" s="62">
        <v>22000</v>
      </c>
      <c r="F50" s="62">
        <v>0</v>
      </c>
      <c r="G50" s="62">
        <v>0</v>
      </c>
      <c r="H50" s="62">
        <v>5500</v>
      </c>
      <c r="I50" s="62">
        <f t="shared" si="0"/>
        <v>5500</v>
      </c>
      <c r="J50" s="62">
        <f t="shared" si="1"/>
        <v>16500</v>
      </c>
    </row>
    <row r="51" spans="2:10" ht="24" customHeight="1">
      <c r="B51" s="58" t="s">
        <v>35</v>
      </c>
      <c r="C51" s="58" t="s">
        <v>36</v>
      </c>
      <c r="D51" s="62">
        <v>2000</v>
      </c>
      <c r="E51" s="62">
        <v>2000</v>
      </c>
      <c r="F51" s="62">
        <v>0</v>
      </c>
      <c r="G51" s="62">
        <v>0</v>
      </c>
      <c r="H51" s="62">
        <v>350</v>
      </c>
      <c r="I51" s="62">
        <f t="shared" si="0"/>
        <v>350</v>
      </c>
      <c r="J51" s="62">
        <f t="shared" si="1"/>
        <v>1650</v>
      </c>
    </row>
    <row r="52" spans="2:10" ht="24" customHeight="1">
      <c r="B52" s="58" t="s">
        <v>37</v>
      </c>
      <c r="C52" s="58" t="s">
        <v>127</v>
      </c>
      <c r="D52" s="62">
        <v>500</v>
      </c>
      <c r="E52" s="62">
        <v>500</v>
      </c>
      <c r="F52" s="62">
        <v>0</v>
      </c>
      <c r="G52" s="62">
        <v>0</v>
      </c>
      <c r="H52" s="62">
        <v>100</v>
      </c>
      <c r="I52" s="62">
        <f t="shared" si="0"/>
        <v>100</v>
      </c>
      <c r="J52" s="62">
        <f t="shared" si="1"/>
        <v>400</v>
      </c>
    </row>
    <row r="53" spans="2:10" ht="24" customHeight="1">
      <c r="B53" s="58" t="s">
        <v>38</v>
      </c>
      <c r="C53" s="58" t="s">
        <v>128</v>
      </c>
      <c r="D53" s="62">
        <v>3000</v>
      </c>
      <c r="E53" s="62">
        <v>3000</v>
      </c>
      <c r="F53" s="62">
        <v>0</v>
      </c>
      <c r="G53" s="62">
        <v>0</v>
      </c>
      <c r="H53" s="62">
        <v>600</v>
      </c>
      <c r="I53" s="62">
        <f t="shared" si="0"/>
        <v>600</v>
      </c>
      <c r="J53" s="62">
        <f t="shared" si="1"/>
        <v>2400</v>
      </c>
    </row>
    <row r="54" spans="2:10" ht="24" customHeight="1">
      <c r="B54" s="58" t="s">
        <v>39</v>
      </c>
      <c r="C54" s="58" t="s">
        <v>40</v>
      </c>
      <c r="D54" s="62">
        <v>3000</v>
      </c>
      <c r="E54" s="62">
        <v>3000</v>
      </c>
      <c r="F54" s="62">
        <v>0</v>
      </c>
      <c r="G54" s="62">
        <v>0</v>
      </c>
      <c r="H54" s="62">
        <v>380</v>
      </c>
      <c r="I54" s="62">
        <f t="shared" si="0"/>
        <v>380</v>
      </c>
      <c r="J54" s="62">
        <f t="shared" si="1"/>
        <v>2620</v>
      </c>
    </row>
    <row r="55" spans="2:10" ht="24" customHeight="1">
      <c r="B55" s="58" t="s">
        <v>41</v>
      </c>
      <c r="C55" s="58" t="s">
        <v>42</v>
      </c>
      <c r="D55" s="62">
        <v>40000</v>
      </c>
      <c r="E55" s="62">
        <v>40000</v>
      </c>
      <c r="F55" s="62">
        <v>0</v>
      </c>
      <c r="G55" s="62">
        <v>0</v>
      </c>
      <c r="H55" s="62">
        <v>12000</v>
      </c>
      <c r="I55" s="62">
        <f t="shared" si="0"/>
        <v>12000</v>
      </c>
      <c r="J55" s="62">
        <f t="shared" si="1"/>
        <v>28000</v>
      </c>
    </row>
    <row r="56" spans="2:10" ht="24.75" customHeight="1">
      <c r="B56" s="58" t="s">
        <v>51</v>
      </c>
      <c r="C56" s="58" t="s">
        <v>52</v>
      </c>
      <c r="D56" s="62">
        <v>2000</v>
      </c>
      <c r="E56" s="62">
        <v>2000</v>
      </c>
      <c r="F56" s="62">
        <v>0</v>
      </c>
      <c r="G56" s="62">
        <v>0</v>
      </c>
      <c r="H56" s="62">
        <v>0</v>
      </c>
      <c r="I56" s="62">
        <f t="shared" si="0"/>
        <v>0</v>
      </c>
      <c r="J56" s="62">
        <f t="shared" si="1"/>
        <v>2000</v>
      </c>
    </row>
    <row r="57" spans="2:10" ht="24" customHeight="1">
      <c r="B57" s="58" t="s">
        <v>89</v>
      </c>
      <c r="C57" s="58" t="s">
        <v>100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f t="shared" si="0"/>
        <v>0</v>
      </c>
      <c r="J57" s="62">
        <f t="shared" si="1"/>
        <v>0</v>
      </c>
    </row>
    <row r="58" spans="2:10" ht="24" customHeight="1">
      <c r="B58" s="74">
        <v>600</v>
      </c>
      <c r="C58" s="58" t="s">
        <v>124</v>
      </c>
      <c r="D58" s="62">
        <v>50000</v>
      </c>
      <c r="E58" s="62">
        <v>55000</v>
      </c>
      <c r="F58" s="62">
        <v>8500</v>
      </c>
      <c r="G58" s="62">
        <v>0</v>
      </c>
      <c r="H58" s="62">
        <v>1800</v>
      </c>
      <c r="I58" s="62">
        <f>SUM(F58:H58)</f>
        <v>10300</v>
      </c>
      <c r="J58" s="62">
        <f>E58-I58</f>
        <v>44700</v>
      </c>
    </row>
    <row r="59" spans="2:10" ht="24" customHeight="1">
      <c r="B59" s="58" t="s">
        <v>90</v>
      </c>
      <c r="C59" s="58" t="s">
        <v>91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f t="shared" si="0"/>
        <v>0</v>
      </c>
      <c r="J59" s="62">
        <f t="shared" si="1"/>
        <v>0</v>
      </c>
    </row>
    <row r="60" spans="2:10" ht="24" customHeight="1">
      <c r="B60" s="58" t="s">
        <v>53</v>
      </c>
      <c r="C60" s="58" t="s">
        <v>54</v>
      </c>
      <c r="D60" s="62">
        <v>-3000</v>
      </c>
      <c r="E60" s="62">
        <v>-3000</v>
      </c>
      <c r="F60" s="62">
        <v>0</v>
      </c>
      <c r="G60" s="62">
        <v>0</v>
      </c>
      <c r="H60" s="62">
        <v>-450</v>
      </c>
      <c r="I60" s="62">
        <f t="shared" si="0"/>
        <v>-450</v>
      </c>
      <c r="J60" s="62">
        <f t="shared" si="1"/>
        <v>-2550</v>
      </c>
    </row>
    <row r="61" spans="2:10" ht="24" customHeight="1">
      <c r="B61" s="58" t="s">
        <v>55</v>
      </c>
      <c r="C61" s="58" t="s">
        <v>56</v>
      </c>
      <c r="D61" s="62">
        <v>0</v>
      </c>
      <c r="E61" s="62">
        <v>0</v>
      </c>
      <c r="F61" s="62">
        <v>0</v>
      </c>
      <c r="G61" s="62">
        <v>0</v>
      </c>
      <c r="H61" s="62">
        <v>-5</v>
      </c>
      <c r="I61" s="62">
        <f t="shared" si="0"/>
        <v>-5</v>
      </c>
      <c r="J61" s="62">
        <f t="shared" si="1"/>
        <v>5</v>
      </c>
    </row>
    <row r="62" spans="2:10" ht="24" customHeight="1">
      <c r="B62" s="58" t="s">
        <v>57</v>
      </c>
      <c r="C62" s="58" t="s">
        <v>58</v>
      </c>
      <c r="D62" s="62">
        <v>0</v>
      </c>
      <c r="E62" s="62">
        <v>0</v>
      </c>
      <c r="F62" s="62">
        <v>0</v>
      </c>
      <c r="G62" s="62">
        <v>0</v>
      </c>
      <c r="H62" s="62">
        <v>-250</v>
      </c>
      <c r="I62" s="62">
        <f t="shared" si="0"/>
        <v>-250</v>
      </c>
      <c r="J62" s="62">
        <f t="shared" si="1"/>
        <v>250</v>
      </c>
    </row>
    <row r="63" spans="2:10" ht="24" customHeight="1">
      <c r="B63" s="58" t="s">
        <v>43</v>
      </c>
      <c r="C63" s="58" t="s">
        <v>129</v>
      </c>
      <c r="D63" s="62">
        <v>120000</v>
      </c>
      <c r="E63" s="62">
        <v>90000</v>
      </c>
      <c r="F63" s="62">
        <v>0</v>
      </c>
      <c r="G63" s="62">
        <v>0</v>
      </c>
      <c r="H63" s="62">
        <v>0</v>
      </c>
      <c r="I63" s="62">
        <f t="shared" si="0"/>
        <v>0</v>
      </c>
      <c r="J63" s="62">
        <f t="shared" si="1"/>
        <v>90000</v>
      </c>
    </row>
    <row r="64" spans="2:10" ht="24" customHeight="1">
      <c r="B64" s="63"/>
      <c r="C64" s="64"/>
      <c r="D64" s="64"/>
      <c r="E64" s="64"/>
      <c r="F64" s="64"/>
      <c r="G64" s="64"/>
      <c r="H64" s="64"/>
      <c r="I64" s="64"/>
      <c r="J64" s="64"/>
    </row>
    <row r="65" spans="2:10" ht="24" customHeight="1">
      <c r="B65" s="63"/>
      <c r="C65" s="64"/>
      <c r="D65" s="65">
        <f>SUM(D11:D64)</f>
        <v>1650300</v>
      </c>
      <c r="E65" s="65">
        <f aca="true" t="shared" si="4" ref="E65:J65">SUM(E11:E64)</f>
        <v>1630300</v>
      </c>
      <c r="F65" s="65">
        <f t="shared" si="4"/>
        <v>1006980.18332</v>
      </c>
      <c r="G65" s="65">
        <f t="shared" si="4"/>
        <v>0</v>
      </c>
      <c r="H65" s="65">
        <f t="shared" si="4"/>
        <v>300831.82</v>
      </c>
      <c r="I65" s="65">
        <f t="shared" si="4"/>
        <v>1307812.0033200001</v>
      </c>
      <c r="J65" s="65">
        <f t="shared" si="4"/>
        <v>322487.99668</v>
      </c>
    </row>
  </sheetData>
  <sheetProtection/>
  <mergeCells count="5">
    <mergeCell ref="B2:I2"/>
    <mergeCell ref="B5:C5"/>
    <mergeCell ref="D5:J5"/>
    <mergeCell ref="B6:C6"/>
    <mergeCell ref="D6:J6"/>
  </mergeCells>
  <printOptions/>
  <pageMargins left="0.25" right="0.25" top="0.75" bottom="0.75" header="0.3" footer="0.3"/>
  <pageSetup fitToHeight="4" fitToWidth="1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Hillingdon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cosafo</dc:creator>
  <cp:keywords/>
  <dc:description/>
  <cp:lastModifiedBy>jrees</cp:lastModifiedBy>
  <cp:lastPrinted>2017-06-08T10:54:45Z</cp:lastPrinted>
  <dcterms:created xsi:type="dcterms:W3CDTF">2008-01-08T17:48:21Z</dcterms:created>
  <dcterms:modified xsi:type="dcterms:W3CDTF">2017-09-05T13:42:04Z</dcterms:modified>
  <cp:category/>
  <cp:version/>
  <cp:contentType/>
  <cp:contentStatus/>
</cp:coreProperties>
</file>